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a4f9d2f67bec642/Documents/Documents/Financial Stmts/"/>
    </mc:Choice>
  </mc:AlternateContent>
  <xr:revisionPtr revIDLastSave="32" documentId="8_{395C6490-9690-40C4-A8F1-3712226FA49E}" xr6:coauthVersionLast="47" xr6:coauthVersionMax="47" xr10:uidLastSave="{E789F144-D2E2-4166-88CD-C71A55D6E3CB}"/>
  <bookViews>
    <workbookView xWindow="-108" yWindow="-108" windowWidth="23256" windowHeight="12456" tabRatio="907" firstSheet="8" activeTab="8" xr2:uid="{00000000-000D-0000-FFFF-FFFF00000000}"/>
  </bookViews>
  <sheets>
    <sheet name="Introduction" sheetId="12" r:id="rId1"/>
    <sheet name="Page 1" sheetId="9" r:id="rId2"/>
    <sheet name="Page 2" sheetId="10" r:id="rId3"/>
    <sheet name="General 3-5" sheetId="1" r:id="rId4"/>
    <sheet name="Special Revenue 6-8" sheetId="2" r:id="rId5"/>
    <sheet name="Debt Service 9" sheetId="3" r:id="rId6"/>
    <sheet name="Enterprise 11" sheetId="6" r:id="rId7"/>
    <sheet name="Capital Projects 10" sheetId="4" r:id="rId8"/>
    <sheet name="Trust 12" sheetId="5" r:id="rId9"/>
    <sheet name="Breakdown 13-14" sheetId="7" r:id="rId10"/>
    <sheet name="Bank Reconciliation 15-16" sheetId="11" r:id="rId11"/>
    <sheet name="Investments 17" sheetId="8" r:id="rId12"/>
    <sheet name="Long-Term Debt 18" sheetId="13" r:id="rId13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7" l="1"/>
  <c r="G44" i="7"/>
  <c r="D44" i="7"/>
  <c r="G38" i="7"/>
  <c r="E38" i="7"/>
  <c r="E45" i="7" s="1"/>
  <c r="D38" i="7"/>
  <c r="H34" i="7"/>
  <c r="H33" i="7"/>
  <c r="H15" i="7"/>
  <c r="G15" i="7"/>
  <c r="D15" i="7"/>
  <c r="D45" i="7" s="1"/>
  <c r="C15" i="7"/>
  <c r="H7" i="7"/>
  <c r="D34" i="5"/>
  <c r="D13" i="5"/>
  <c r="D10" i="5"/>
  <c r="H29" i="6"/>
  <c r="G45" i="7" l="1"/>
  <c r="D25" i="3"/>
  <c r="I79" i="2"/>
  <c r="E75" i="2"/>
  <c r="E52" i="2"/>
  <c r="I29" i="2"/>
  <c r="H29" i="2"/>
  <c r="E29" i="2"/>
  <c r="D14" i="2"/>
  <c r="D29" i="2" s="1"/>
  <c r="F32" i="1"/>
  <c r="F116" i="1" l="1"/>
  <c r="B14" i="10" l="1"/>
  <c r="B18" i="10" s="1"/>
  <c r="D66" i="1"/>
  <c r="F88" i="1" s="1"/>
  <c r="F123" i="1" s="1"/>
  <c r="H35" i="7" l="1"/>
  <c r="H38" i="7" s="1"/>
  <c r="H45" i="7" s="1"/>
  <c r="C38" i="7"/>
  <c r="C45" i="7" s="1"/>
  <c r="F17" i="6"/>
  <c r="E17" i="6"/>
  <c r="G17" i="6" l="1"/>
  <c r="D38" i="1"/>
  <c r="F43" i="1" s="1"/>
  <c r="D27" i="1"/>
  <c r="F28" i="1" s="1"/>
  <c r="D14" i="1"/>
  <c r="F16" i="1" s="1"/>
  <c r="A128" i="1"/>
  <c r="A125" i="1"/>
  <c r="F44" i="1" l="1"/>
  <c r="F124" i="1" s="1"/>
  <c r="F128" i="1" s="1"/>
  <c r="D26" i="6"/>
  <c r="D22" i="6"/>
  <c r="D21" i="6"/>
  <c r="F19" i="6"/>
  <c r="E19" i="6"/>
  <c r="G19" i="6" s="1"/>
  <c r="E18" i="6"/>
  <c r="D18" i="6" l="1"/>
  <c r="D28" i="6" s="1"/>
  <c r="F26" i="6"/>
  <c r="F28" i="6" s="1"/>
  <c r="E26" i="6"/>
  <c r="E28" i="6" s="1"/>
  <c r="G26" i="6"/>
  <c r="G28" i="6" s="1"/>
  <c r="F12" i="6"/>
  <c r="E12" i="6"/>
  <c r="F13" i="6"/>
  <c r="E13" i="6"/>
  <c r="F9" i="6"/>
  <c r="F15" i="6" s="1"/>
  <c r="A33" i="6"/>
  <c r="A30" i="6"/>
  <c r="F29" i="6" l="1"/>
  <c r="F33" i="6" s="1"/>
  <c r="G13" i="6"/>
  <c r="D13" i="6" s="1"/>
  <c r="G12" i="6"/>
  <c r="G15" i="6" s="1"/>
  <c r="G29" i="6" s="1"/>
  <c r="G33" i="6" s="1"/>
  <c r="E15" i="6"/>
  <c r="J21" i="8"/>
  <c r="H21" i="8"/>
  <c r="I5" i="8"/>
  <c r="I4" i="8"/>
  <c r="F28" i="11"/>
  <c r="F6" i="11"/>
  <c r="H31" i="7"/>
  <c r="A29" i="7"/>
  <c r="C31" i="7"/>
  <c r="E29" i="6" l="1"/>
  <c r="E33" i="6" s="1"/>
  <c r="D15" i="6"/>
  <c r="D29" i="6" s="1"/>
  <c r="D33" i="6" s="1"/>
  <c r="A79" i="2"/>
  <c r="A76" i="2"/>
  <c r="H5" i="7"/>
  <c r="C5" i="7"/>
  <c r="A3" i="7"/>
  <c r="A36" i="5"/>
  <c r="D25" i="5"/>
  <c r="E25" i="5"/>
  <c r="A5" i="5"/>
  <c r="A27" i="4"/>
  <c r="A24" i="4"/>
  <c r="A5" i="4"/>
  <c r="A4" i="6"/>
  <c r="A5" i="3"/>
  <c r="A5" i="2"/>
  <c r="A50" i="1"/>
  <c r="A5" i="1"/>
  <c r="A3" i="10"/>
  <c r="A9" i="9"/>
  <c r="A34" i="2" l="1"/>
  <c r="A62" i="2"/>
  <c r="A2" i="8" l="1"/>
  <c r="G25" i="7" l="1"/>
  <c r="E22" i="4" l="1"/>
  <c r="A7" i="13" l="1"/>
  <c r="A6" i="13"/>
  <c r="A8" i="13"/>
  <c r="A15" i="13"/>
  <c r="A12" i="13"/>
  <c r="A3" i="13"/>
  <c r="H2" i="8"/>
  <c r="A3" i="11"/>
  <c r="H11" i="11"/>
  <c r="H23" i="11" s="1"/>
  <c r="A25" i="11"/>
  <c r="H40" i="11"/>
  <c r="A49" i="11"/>
  <c r="F52" i="11"/>
  <c r="H57" i="11"/>
  <c r="H64" i="11"/>
  <c r="A71" i="11"/>
  <c r="F74" i="11"/>
  <c r="H79" i="11"/>
  <c r="H86" i="11"/>
  <c r="H91" i="11" s="1"/>
  <c r="B13" i="10" s="1"/>
  <c r="F2" i="7"/>
  <c r="F28" i="7"/>
  <c r="C3" i="5"/>
  <c r="A39" i="5"/>
  <c r="D40" i="5"/>
  <c r="D41" i="5"/>
  <c r="D42" i="5"/>
  <c r="D43" i="5"/>
  <c r="D44" i="5"/>
  <c r="D45" i="5"/>
  <c r="E46" i="5"/>
  <c r="F46" i="5"/>
  <c r="G46" i="5"/>
  <c r="G3" i="6"/>
  <c r="I15" i="6"/>
  <c r="I28" i="6"/>
  <c r="D34" i="6"/>
  <c r="D35" i="6"/>
  <c r="D36" i="6"/>
  <c r="D37" i="6"/>
  <c r="D38" i="6"/>
  <c r="D39" i="6"/>
  <c r="E40" i="6"/>
  <c r="F40" i="6"/>
  <c r="G40" i="6"/>
  <c r="H40" i="6"/>
  <c r="I40" i="6"/>
  <c r="C3" i="4"/>
  <c r="F14" i="4"/>
  <c r="G14" i="4"/>
  <c r="F22" i="4"/>
  <c r="G22" i="4"/>
  <c r="D28" i="4"/>
  <c r="D29" i="4"/>
  <c r="D30" i="4"/>
  <c r="D31" i="4"/>
  <c r="D32" i="4"/>
  <c r="D33" i="4"/>
  <c r="E34" i="4"/>
  <c r="F34" i="4"/>
  <c r="G34" i="4"/>
  <c r="C3" i="3"/>
  <c r="D8" i="3"/>
  <c r="D9" i="3"/>
  <c r="D10" i="3"/>
  <c r="D12" i="3"/>
  <c r="F13" i="3"/>
  <c r="G13" i="3"/>
  <c r="D14" i="3"/>
  <c r="D15" i="3"/>
  <c r="D16" i="3"/>
  <c r="D17" i="3"/>
  <c r="D18" i="3"/>
  <c r="E19" i="3"/>
  <c r="F19" i="3"/>
  <c r="G19" i="3"/>
  <c r="D20" i="3"/>
  <c r="D21" i="3"/>
  <c r="F24" i="3"/>
  <c r="F25" i="3" s="1"/>
  <c r="G24" i="3"/>
  <c r="D26" i="3"/>
  <c r="D27" i="3"/>
  <c r="D28" i="3"/>
  <c r="D29" i="3"/>
  <c r="D31" i="3"/>
  <c r="D32" i="3"/>
  <c r="D33" i="3"/>
  <c r="F34" i="3"/>
  <c r="G34" i="3"/>
  <c r="A36" i="3"/>
  <c r="D37" i="3"/>
  <c r="D38" i="3"/>
  <c r="A39" i="3"/>
  <c r="D40" i="3"/>
  <c r="D41" i="3"/>
  <c r="D42" i="3"/>
  <c r="D43" i="3"/>
  <c r="D44" i="3"/>
  <c r="D45" i="3"/>
  <c r="E46" i="3"/>
  <c r="F46" i="3"/>
  <c r="G46" i="3"/>
  <c r="F3" i="2"/>
  <c r="D15" i="2"/>
  <c r="D17" i="2"/>
  <c r="F18" i="2"/>
  <c r="G18" i="2"/>
  <c r="I18" i="2"/>
  <c r="J18" i="2"/>
  <c r="D19" i="2"/>
  <c r="D20" i="2"/>
  <c r="D21" i="2"/>
  <c r="E22" i="2"/>
  <c r="F22" i="2"/>
  <c r="G22" i="2"/>
  <c r="H22" i="2"/>
  <c r="I22" i="2"/>
  <c r="J22" i="2"/>
  <c r="D23" i="2"/>
  <c r="D24" i="2"/>
  <c r="D25" i="2"/>
  <c r="D26" i="2"/>
  <c r="D27" i="2"/>
  <c r="E28" i="2"/>
  <c r="F28" i="2"/>
  <c r="G28" i="2"/>
  <c r="H28" i="2"/>
  <c r="I28" i="2"/>
  <c r="J28" i="2"/>
  <c r="G33" i="2"/>
  <c r="D38" i="2"/>
  <c r="D39" i="2"/>
  <c r="D40" i="2"/>
  <c r="F41" i="2"/>
  <c r="G41" i="2"/>
  <c r="H41" i="2"/>
  <c r="I41" i="2"/>
  <c r="J41" i="2"/>
  <c r="D42" i="2"/>
  <c r="D43" i="2"/>
  <c r="D44" i="2"/>
  <c r="E45" i="2"/>
  <c r="F45" i="2"/>
  <c r="G45" i="2"/>
  <c r="H45" i="2"/>
  <c r="I45" i="2"/>
  <c r="J45" i="2"/>
  <c r="D46" i="2"/>
  <c r="D50" i="2"/>
  <c r="D51" i="2"/>
  <c r="F52" i="2"/>
  <c r="G52" i="2"/>
  <c r="I52" i="2"/>
  <c r="J52" i="2"/>
  <c r="D53" i="2"/>
  <c r="D54" i="2"/>
  <c r="D55" i="2"/>
  <c r="D56" i="2"/>
  <c r="E57" i="2"/>
  <c r="F57" i="2"/>
  <c r="G57" i="2"/>
  <c r="H57" i="2"/>
  <c r="I57" i="2"/>
  <c r="J57" i="2"/>
  <c r="G61" i="2"/>
  <c r="H68" i="2"/>
  <c r="I68" i="2"/>
  <c r="J68" i="2"/>
  <c r="D69" i="2"/>
  <c r="D70" i="2"/>
  <c r="D71" i="2"/>
  <c r="E73" i="2"/>
  <c r="F73" i="2"/>
  <c r="G73" i="2"/>
  <c r="H73" i="2"/>
  <c r="I73" i="2"/>
  <c r="J73" i="2"/>
  <c r="D81" i="2"/>
  <c r="D82" i="2"/>
  <c r="D83" i="2"/>
  <c r="D84" i="2"/>
  <c r="D85" i="2"/>
  <c r="E86" i="2"/>
  <c r="F86" i="2"/>
  <c r="G86" i="2"/>
  <c r="H86" i="2"/>
  <c r="I86" i="2"/>
  <c r="J86" i="2"/>
  <c r="C3" i="1"/>
  <c r="C48" i="1"/>
  <c r="C92" i="1"/>
  <c r="A94" i="1"/>
  <c r="F106" i="1"/>
  <c r="F135" i="1"/>
  <c r="B3" i="10"/>
  <c r="A16" i="10"/>
  <c r="A3" i="9"/>
  <c r="D52" i="2" l="1"/>
  <c r="D74" i="2" s="1"/>
  <c r="D75" i="2" s="1"/>
  <c r="D79" i="2" s="1"/>
  <c r="I29" i="6"/>
  <c r="I33" i="6" s="1"/>
  <c r="G23" i="4"/>
  <c r="G27" i="4" s="1"/>
  <c r="D19" i="3"/>
  <c r="D34" i="4"/>
  <c r="D57" i="2"/>
  <c r="D22" i="2"/>
  <c r="D73" i="2"/>
  <c r="D40" i="6"/>
  <c r="D46" i="5"/>
  <c r="D45" i="2"/>
  <c r="D46" i="3"/>
  <c r="D86" i="2"/>
  <c r="G25" i="3"/>
  <c r="G35" i="3" s="1"/>
  <c r="G39" i="3" s="1"/>
  <c r="F23" i="4"/>
  <c r="H69" i="11"/>
  <c r="B12" i="10" s="1"/>
  <c r="F35" i="3"/>
  <c r="F39" i="3" s="1"/>
  <c r="D28" i="2"/>
  <c r="F27" i="4"/>
</calcChain>
</file>

<file path=xl/sharedStrings.xml><?xml version="1.0" encoding="utf-8"?>
<sst xmlns="http://schemas.openxmlformats.org/spreadsheetml/2006/main" count="697" uniqueCount="377">
  <si>
    <t>Insert the city name</t>
  </si>
  <si>
    <t>City of Buffalo</t>
  </si>
  <si>
    <t>Insert the appropriate year end for the district.</t>
  </si>
  <si>
    <t>If you insert the city name here it will carry forward to all the pages.</t>
  </si>
  <si>
    <t>The year will also be carried forward.</t>
  </si>
  <si>
    <t>When submitted and approved by Auditor - send the final copy to DeAnn Ament, Public Finance Authority</t>
  </si>
  <si>
    <t>dament@nd.gov</t>
  </si>
  <si>
    <t>STATE AUDITOR'S OFFICE</t>
  </si>
  <si>
    <t>STATE OF NORTH DAKOTA</t>
  </si>
  <si>
    <t>CITY'S ADDRESS</t>
  </si>
  <si>
    <t>CITY'S NAME, ND  ZIP CODE</t>
  </si>
  <si>
    <t>I hereby certify that the accompanying statement of Assets, Liabilities, and Fund</t>
  </si>
  <si>
    <t>Balances and related Statements of Receipts and Disbursements arising from</t>
  </si>
  <si>
    <t>cash transactions have been prepared as per financial records maintained for the</t>
  </si>
  <si>
    <t>Prepared by</t>
  </si>
  <si>
    <t>Signature of city auditor</t>
  </si>
  <si>
    <t>Date</t>
  </si>
  <si>
    <t>Telephone</t>
  </si>
  <si>
    <t>Area code</t>
  </si>
  <si>
    <t>Number</t>
  </si>
  <si>
    <t>Harmony Richman</t>
  </si>
  <si>
    <t>633-2356</t>
  </si>
  <si>
    <t>Email address</t>
  </si>
  <si>
    <t>buffalond@ictc.com</t>
  </si>
  <si>
    <t>Name of Mayor/President</t>
  </si>
  <si>
    <t>Area Code</t>
  </si>
  <si>
    <t>Jim Jager, Mayor</t>
  </si>
  <si>
    <t>WHEN COMPLETED, PLEASE SEND TO</t>
  </si>
  <si>
    <t>Augie Ternes</t>
  </si>
  <si>
    <t>State Auditor's Office</t>
  </si>
  <si>
    <t>600 East Boulevard Ave, Dept. 117</t>
  </si>
  <si>
    <t>Bismarck, ND  58505-0602</t>
  </si>
  <si>
    <t>Telephone: (701) 328-9500</t>
  </si>
  <si>
    <t>For questions, call Augie Ternes at (701) 328-9500</t>
  </si>
  <si>
    <t>NAME OF CITY</t>
  </si>
  <si>
    <t>SUMMARY OF ASSETS AND FUND BALANCE</t>
  </si>
  <si>
    <t>Total - All funds ending fund balance (page 14)</t>
  </si>
  <si>
    <t>Checking account balance per books (page 15)</t>
  </si>
  <si>
    <t>Checking account balance per books (page 16)</t>
  </si>
  <si>
    <t>Total cash in bank</t>
  </si>
  <si>
    <t>Total cash and investments</t>
  </si>
  <si>
    <t>NOTE: Total - All funds ending fund balance must equal total cash and investments.</t>
  </si>
  <si>
    <t>Page 2</t>
  </si>
  <si>
    <t xml:space="preserve">FORM SFN 9540 </t>
  </si>
  <si>
    <t>FORM 2 (Page 1)</t>
  </si>
  <si>
    <t xml:space="preserve">STATEMENT OF RECEIPTS AND DISBURSEMENTS </t>
  </si>
  <si>
    <t>AND CHANGES IN FUND BALANCES</t>
  </si>
  <si>
    <t>(RESULTING FROM CASH TRANSACTIONS)</t>
  </si>
  <si>
    <t>CODE</t>
  </si>
  <si>
    <t>RECEIPTS</t>
  </si>
  <si>
    <t>GENERAL FUND</t>
  </si>
  <si>
    <t>TAXES</t>
  </si>
  <si>
    <t>T01</t>
  </si>
  <si>
    <t>General property taxes</t>
  </si>
  <si>
    <t>Interest and penalty</t>
  </si>
  <si>
    <t xml:space="preserve">     TOTAL TAXES</t>
  </si>
  <si>
    <t>LICENSES, PERMITS, AND FEES</t>
  </si>
  <si>
    <t>T99</t>
  </si>
  <si>
    <t>Beer and liquor licenses</t>
  </si>
  <si>
    <t>Building permits</t>
  </si>
  <si>
    <t>Other</t>
  </si>
  <si>
    <t xml:space="preserve">     TOTAL LICENSES, PERMITS, AND FEES</t>
  </si>
  <si>
    <t>INTERGOVERNMENTAL RECEIPTS</t>
  </si>
  <si>
    <t>C30</t>
  </si>
  <si>
    <t>State aid distribution</t>
  </si>
  <si>
    <t>Cigarette taxes - State of North Dakota</t>
  </si>
  <si>
    <t>Road and Bridge</t>
  </si>
  <si>
    <t>Telephone Gross Rec Tax</t>
  </si>
  <si>
    <t>Hwy Tax (use Special Revenue)</t>
  </si>
  <si>
    <t>Sales Tax (JDA/City)</t>
  </si>
  <si>
    <t>Homestead Credit</t>
  </si>
  <si>
    <t>Advertising</t>
  </si>
  <si>
    <t>Veteran's Credit</t>
  </si>
  <si>
    <t>Firework Reimbursement</t>
  </si>
  <si>
    <t xml:space="preserve">     TOTAL INTERGOVERNMENTAL RECEIPTS</t>
  </si>
  <si>
    <t>CHARGES FOR SERVICES</t>
  </si>
  <si>
    <t>A89</t>
  </si>
  <si>
    <t>Street Lights</t>
  </si>
  <si>
    <t xml:space="preserve">     TOTAL CHARGES FOR SERVICES</t>
  </si>
  <si>
    <t>U99</t>
  </si>
  <si>
    <t xml:space="preserve">     TOTAL FINES AND FORFEITS</t>
  </si>
  <si>
    <t>MISCELLANEOUS RECEIPTS</t>
  </si>
  <si>
    <t>U20</t>
  </si>
  <si>
    <t>Interest earnings</t>
  </si>
  <si>
    <t>Hall Rent</t>
  </si>
  <si>
    <t>U40</t>
  </si>
  <si>
    <t>ND Insurance Refund/Reimbursement</t>
  </si>
  <si>
    <t>Misc (Gen)</t>
  </si>
  <si>
    <t>Historic Preservation Commission</t>
  </si>
  <si>
    <t>Education Reimb</t>
  </si>
  <si>
    <t>COVID ARPA FUND</t>
  </si>
  <si>
    <t xml:space="preserve">     TOTAL MISCELLANEOUS RECEIPTS</t>
  </si>
  <si>
    <t xml:space="preserve">          TOTAL RECEIPTS</t>
  </si>
  <si>
    <t>FORM SFN 9540</t>
  </si>
  <si>
    <t>Page 3</t>
  </si>
  <si>
    <t>FORM 2 (Page 2)</t>
  </si>
  <si>
    <t>DISBURSEMENTS</t>
  </si>
  <si>
    <t>GENERAL GOVERNMENT</t>
  </si>
  <si>
    <t>E29</t>
  </si>
  <si>
    <t>4110-110</t>
  </si>
  <si>
    <t>Governing board</t>
  </si>
  <si>
    <t>4131-110</t>
  </si>
  <si>
    <t>Mayor</t>
  </si>
  <si>
    <t>4141-110</t>
  </si>
  <si>
    <t>Auditor</t>
  </si>
  <si>
    <t>E23</t>
  </si>
  <si>
    <t>4144-110</t>
  </si>
  <si>
    <t>Assessors</t>
  </si>
  <si>
    <t>Legal</t>
  </si>
  <si>
    <t>Public Works/Custodial/Seasonal</t>
  </si>
  <si>
    <t>Mileage</t>
  </si>
  <si>
    <t>ND State Tax Payments</t>
  </si>
  <si>
    <t>941 Payments</t>
  </si>
  <si>
    <t>4170-360</t>
  </si>
  <si>
    <t>Elections</t>
  </si>
  <si>
    <t>E89</t>
  </si>
  <si>
    <t>4150-311</t>
  </si>
  <si>
    <t>Financial review fees</t>
  </si>
  <si>
    <t>4150-410</t>
  </si>
  <si>
    <t>Office supplies/Equipment</t>
  </si>
  <si>
    <t>4150-360</t>
  </si>
  <si>
    <t>Publishing and printing</t>
  </si>
  <si>
    <t>Dash for Cash</t>
  </si>
  <si>
    <t>E31</t>
  </si>
  <si>
    <t>4160-620</t>
  </si>
  <si>
    <t>County Real Estate Tax</t>
  </si>
  <si>
    <t>4150-240</t>
  </si>
  <si>
    <t>Workmen's compensation insurance</t>
  </si>
  <si>
    <t>City Shop Exp (Utilities/supplies/repair/fuel)</t>
  </si>
  <si>
    <t>Insurance</t>
  </si>
  <si>
    <t>Dues/Membership</t>
  </si>
  <si>
    <t>Education/Travel</t>
  </si>
  <si>
    <t>Postage</t>
  </si>
  <si>
    <t>Welcome Wagon</t>
  </si>
  <si>
    <t>Historic Preservation</t>
  </si>
  <si>
    <t>Misc. (Gen)</t>
  </si>
  <si>
    <t>Fireworks</t>
  </si>
  <si>
    <t>Community Center (utilities/supplies/repair)</t>
  </si>
  <si>
    <t xml:space="preserve">     TOTAL GENERAL GOVERNMENT</t>
  </si>
  <si>
    <t>Page 4</t>
  </si>
  <si>
    <t>FORM 2 (Page 3)</t>
  </si>
  <si>
    <t>DISBURSEMENTS-Continued</t>
  </si>
  <si>
    <t>PUBLIC SAFETY</t>
  </si>
  <si>
    <t>E62</t>
  </si>
  <si>
    <t>4210-</t>
  </si>
  <si>
    <t>Police protection</t>
  </si>
  <si>
    <t>4220-</t>
  </si>
  <si>
    <t>Fire protection</t>
  </si>
  <si>
    <t>E24</t>
  </si>
  <si>
    <t>4241-</t>
  </si>
  <si>
    <t>Building inspection</t>
  </si>
  <si>
    <t>E66</t>
  </si>
  <si>
    <t>4250-</t>
  </si>
  <si>
    <t>Civil defense</t>
  </si>
  <si>
    <t xml:space="preserve">     TOTAL PUBLIC SAFETY</t>
  </si>
  <si>
    <t>PUBLIC WORKS</t>
  </si>
  <si>
    <t>E44</t>
  </si>
  <si>
    <t>4313-420</t>
  </si>
  <si>
    <r>
      <rPr>
        <strike/>
        <sz val="10"/>
        <rFont val="Arial"/>
        <family val="2"/>
      </rPr>
      <t>Street repairs and maintenance</t>
    </r>
    <r>
      <rPr>
        <sz val="10"/>
        <rFont val="Arial"/>
      </rPr>
      <t xml:space="preserve"> (use Special Revenue)</t>
    </r>
  </si>
  <si>
    <t>Mosquito</t>
  </si>
  <si>
    <t>Equipment/Repair</t>
  </si>
  <si>
    <t>4310-391</t>
  </si>
  <si>
    <r>
      <rPr>
        <strike/>
        <sz val="10"/>
        <rFont val="Arial"/>
        <family val="2"/>
      </rPr>
      <t>Street lighting</t>
    </r>
    <r>
      <rPr>
        <sz val="10"/>
        <rFont val="Arial"/>
        <family val="2"/>
      </rPr>
      <t xml:space="preserve"> (Use Special Revenue)</t>
    </r>
  </si>
  <si>
    <t>4310-381</t>
  </si>
  <si>
    <r>
      <rPr>
        <strike/>
        <sz val="10"/>
        <rFont val="Arial"/>
        <family val="2"/>
      </rPr>
      <t>Snow and ice removal</t>
    </r>
    <r>
      <rPr>
        <sz val="10"/>
        <rFont val="Arial"/>
      </rPr>
      <t xml:space="preserve"> (use Special Revenue)</t>
    </r>
  </si>
  <si>
    <t>Trees</t>
  </si>
  <si>
    <t xml:space="preserve">     TOTAL PUBLIC WORKS</t>
  </si>
  <si>
    <t>OTHER</t>
  </si>
  <si>
    <t>Adjustment to balance fund</t>
  </si>
  <si>
    <t xml:space="preserve">     TOTAL OTHER</t>
  </si>
  <si>
    <t xml:space="preserve">          TOTAL DISBURSEMENTS</t>
  </si>
  <si>
    <t>Receipts over (under) disbursements</t>
  </si>
  <si>
    <t xml:space="preserve">     Transfers in</t>
  </si>
  <si>
    <t xml:space="preserve">     Transfers (out)</t>
  </si>
  <si>
    <t>BALANCE CONSISTS OF:</t>
  </si>
  <si>
    <t>W61</t>
  </si>
  <si>
    <t>Cash in bank</t>
  </si>
  <si>
    <t>Investments</t>
  </si>
  <si>
    <t xml:space="preserve">     Time savings certificates</t>
  </si>
  <si>
    <t xml:space="preserve">     Passbook savings account</t>
  </si>
  <si>
    <t>TOTAL</t>
  </si>
  <si>
    <t>Page 5</t>
  </si>
  <si>
    <t>FORM 3 (Page 1)</t>
  </si>
  <si>
    <t>SPECIAL REVENUE FUNDS</t>
  </si>
  <si>
    <t>Total special revenue funds</t>
  </si>
  <si>
    <t>Municipal Highway Fund</t>
  </si>
  <si>
    <t>City Share of Special Assessment</t>
  </si>
  <si>
    <t>Special Assessment Deficiency</t>
  </si>
  <si>
    <t>Building Repair Fund</t>
  </si>
  <si>
    <t>Emergency Disaster</t>
  </si>
  <si>
    <t>Forestry</t>
  </si>
  <si>
    <t>Estate taxes</t>
  </si>
  <si>
    <t>Highway tax distribution-State of ND</t>
  </si>
  <si>
    <t>C46</t>
  </si>
  <si>
    <t>20% road-County</t>
  </si>
  <si>
    <t xml:space="preserve">     TOTAL INTERGOV. RECEIPTS</t>
  </si>
  <si>
    <t>FINES AND FORFEITS</t>
  </si>
  <si>
    <t>Interest earned</t>
  </si>
  <si>
    <t>Page 6</t>
  </si>
  <si>
    <t>FORM 3 (Page 2)</t>
  </si>
  <si>
    <t>STATEMENT OF RECEIPTS AND DISBURSEMENTS AND CHANGES IN FUND BALANCES</t>
  </si>
  <si>
    <t>(ARISING FROM CASH TRANSACTIONS)</t>
  </si>
  <si>
    <t>Police</t>
  </si>
  <si>
    <t>Fire</t>
  </si>
  <si>
    <t>Street repairs and maintenance</t>
  </si>
  <si>
    <t>Street lighting</t>
  </si>
  <si>
    <t>Snow and ice removal</t>
  </si>
  <si>
    <t>HEALTH AND WELFARE</t>
  </si>
  <si>
    <t>CULTURE AND RECREATION</t>
  </si>
  <si>
    <t xml:space="preserve">     TOTAL CULTURE AND RECREATION</t>
  </si>
  <si>
    <t>Page 7</t>
  </si>
  <si>
    <t>FORM 3 (Page 3)</t>
  </si>
  <si>
    <t>LIBRARIES</t>
  </si>
  <si>
    <t xml:space="preserve">     TOTAL LIBRARIES</t>
  </si>
  <si>
    <t xml:space="preserve">     TOTAL DISBURSEMENTS</t>
  </si>
  <si>
    <t>Page 8</t>
  </si>
  <si>
    <t>RECEIPTS AND DISBURSEMENTS</t>
  </si>
  <si>
    <r>
      <t xml:space="preserve">DEBT SERVICE FUNDS </t>
    </r>
    <r>
      <rPr>
        <sz val="8"/>
        <rFont val="Arial"/>
        <family val="2"/>
      </rPr>
      <t>(Interest and sinking funds)</t>
    </r>
  </si>
  <si>
    <t>Total debt service funds</t>
  </si>
  <si>
    <t>Sewer Rehab</t>
  </si>
  <si>
    <t>City Sales Tax</t>
  </si>
  <si>
    <t>Interest penalty</t>
  </si>
  <si>
    <t>SPECIAL ASSESSMENTS</t>
  </si>
  <si>
    <t>Special assessments</t>
  </si>
  <si>
    <t>C89</t>
  </si>
  <si>
    <t>Annual Reserve Deposit</t>
  </si>
  <si>
    <t xml:space="preserve">     TOTAL RECEIPTS</t>
  </si>
  <si>
    <t>NE</t>
  </si>
  <si>
    <t>DEBT SERVICE</t>
  </si>
  <si>
    <t>Bond principal</t>
  </si>
  <si>
    <t>Bond interest</t>
  </si>
  <si>
    <t>Sewer Payment and Reserve</t>
  </si>
  <si>
    <t>Other fees and charges</t>
  </si>
  <si>
    <t>W01</t>
  </si>
  <si>
    <t>Page 9</t>
  </si>
  <si>
    <t>FORM 6 (Page 1)</t>
  </si>
  <si>
    <t>ENTERPRISE FUNDS</t>
  </si>
  <si>
    <t>Split % Between 44/32/24</t>
  </si>
  <si>
    <t>Total enterprise funds</t>
  </si>
  <si>
    <t>Water fund</t>
  </si>
  <si>
    <t>Sewer fund</t>
  </si>
  <si>
    <t>Garbage fund</t>
  </si>
  <si>
    <t>RV Park Fund</t>
  </si>
  <si>
    <t>Sales of water</t>
  </si>
  <si>
    <t>Sewer charges</t>
  </si>
  <si>
    <t>Garbage charges</t>
  </si>
  <si>
    <t>Annual Reserve</t>
  </si>
  <si>
    <t>Late Fees</t>
  </si>
  <si>
    <t>Misc.</t>
  </si>
  <si>
    <t>RV Park</t>
  </si>
  <si>
    <t>Salaries</t>
  </si>
  <si>
    <t>Repairs and maintenance</t>
  </si>
  <si>
    <t>Supplies</t>
  </si>
  <si>
    <t>Utilities</t>
  </si>
  <si>
    <t>Fixed Charges: Water and Garbage</t>
  </si>
  <si>
    <t>Lab Fees</t>
  </si>
  <si>
    <t>Debt Service (Water Tower)</t>
  </si>
  <si>
    <t>Dues</t>
  </si>
  <si>
    <t>Pumphouse Payment and Reserve</t>
  </si>
  <si>
    <t>Page 11</t>
  </si>
  <si>
    <t>FORM 5 (Page 1)</t>
  </si>
  <si>
    <r>
      <t xml:space="preserve">CAPITAL PROJECTS FUNDS </t>
    </r>
    <r>
      <rPr>
        <sz val="8"/>
        <rFont val="Arial"/>
        <family val="2"/>
      </rPr>
      <t>(Construction funds)</t>
    </r>
  </si>
  <si>
    <t>Total capital projects</t>
  </si>
  <si>
    <t>USDA</t>
  </si>
  <si>
    <t>Proceeds from the sale of bonds</t>
  </si>
  <si>
    <t>CAPITAL OUTLAY - CONSTRUCTION</t>
  </si>
  <si>
    <t>Construction</t>
  </si>
  <si>
    <t>Engineering</t>
  </si>
  <si>
    <t>Attorney Fees</t>
  </si>
  <si>
    <t>Page 10</t>
  </si>
  <si>
    <t>FORM 7 (Page 1)</t>
  </si>
  <si>
    <t>TRUST AND AGENCY FUNDS</t>
  </si>
  <si>
    <t>Total trust and agency funds</t>
  </si>
  <si>
    <t>Park District</t>
  </si>
  <si>
    <t>JDA</t>
  </si>
  <si>
    <t>Library</t>
  </si>
  <si>
    <t>Sales Tax</t>
  </si>
  <si>
    <t>State Aid Portion</t>
  </si>
  <si>
    <t>Paid to Park Board</t>
  </si>
  <si>
    <t>Paid to Library</t>
  </si>
  <si>
    <t>JDA Sales Tax Share</t>
  </si>
  <si>
    <t>Disbursed to governmental unit</t>
  </si>
  <si>
    <t>Page 12</t>
  </si>
  <si>
    <t>FORM 8 (Page 1)</t>
  </si>
  <si>
    <t>STATEMENT OF RECEIPTS, DISBURSEMENTS, TRANSFERS, AND FUND BALANCES</t>
  </si>
  <si>
    <t>FUND</t>
  </si>
  <si>
    <t>ALL FUNDS</t>
  </si>
  <si>
    <t>Receipts</t>
  </si>
  <si>
    <t>Transfers in</t>
  </si>
  <si>
    <t>Transfers out</t>
  </si>
  <si>
    <t>Disbursements</t>
  </si>
  <si>
    <t>City's share of special assessment</t>
  </si>
  <si>
    <t>Emergency Disaster Fund</t>
  </si>
  <si>
    <t xml:space="preserve">     TOTAL SPECIAL REVENUE FUNDS</t>
  </si>
  <si>
    <t>DEBT SERVICE FUNDS</t>
  </si>
  <si>
    <t xml:space="preserve">     TOTAL DEBT SERVICE FUNDS</t>
  </si>
  <si>
    <t>CAPITAL PROJECTS FUNDS</t>
  </si>
  <si>
    <t>TOTAL CAPITAL PROJECTS FUNDS</t>
  </si>
  <si>
    <t>Page 13</t>
  </si>
  <si>
    <t>FORM 8 (Page 2)</t>
  </si>
  <si>
    <t xml:space="preserve">     TOTAL ENTERPRISE FUNDS</t>
  </si>
  <si>
    <t xml:space="preserve">     TOTAL TRUST AND AGENCY FUNDS</t>
  </si>
  <si>
    <t xml:space="preserve">     TOTAL - ALL FUNDS</t>
  </si>
  <si>
    <t>.</t>
  </si>
  <si>
    <t>FORM 50 (Page 1)</t>
  </si>
  <si>
    <t>BANK RECONCILIATION</t>
  </si>
  <si>
    <t>1. IDENTIFICATION</t>
  </si>
  <si>
    <t>a. Name of bank</t>
  </si>
  <si>
    <t>Location</t>
  </si>
  <si>
    <t>First State Bank of ND</t>
  </si>
  <si>
    <t>Buffalo, ND</t>
  </si>
  <si>
    <t>b. Fund</t>
  </si>
  <si>
    <t>GEN</t>
  </si>
  <si>
    <t>2. BALANCE PER BANK STATEMENT</t>
  </si>
  <si>
    <t xml:space="preserve">   A. DEPOSITS IN TRANSIT</t>
  </si>
  <si>
    <t xml:space="preserve">     Add:</t>
  </si>
  <si>
    <t xml:space="preserve">   B. OUTSTANDING CHECKS</t>
  </si>
  <si>
    <t xml:space="preserve">     Deduct:</t>
  </si>
  <si>
    <t>Check No.</t>
  </si>
  <si>
    <t>Amount</t>
  </si>
  <si>
    <t>10182</t>
  </si>
  <si>
    <t>10194</t>
  </si>
  <si>
    <t>10191</t>
  </si>
  <si>
    <t>10192</t>
  </si>
  <si>
    <t>10193</t>
  </si>
  <si>
    <t>TOTAL OUTSTANDING CHECKS</t>
  </si>
  <si>
    <t>3. OTHER RECONCILING ITEMS</t>
  </si>
  <si>
    <t>4. BALANCE PER BOOKS</t>
  </si>
  <si>
    <t xml:space="preserve">Buffalo, ND </t>
  </si>
  <si>
    <t>Sewer Rehab/Pumphouse</t>
  </si>
  <si>
    <t>Page 15</t>
  </si>
  <si>
    <t>Page 16</t>
  </si>
  <si>
    <t>FORM 51 (Page 1)</t>
  </si>
  <si>
    <t>Fund from which invested</t>
  </si>
  <si>
    <t>Type of investment</t>
  </si>
  <si>
    <t>Passbook or certificate number</t>
  </si>
  <si>
    <t>Interest rate</t>
  </si>
  <si>
    <t>Due</t>
  </si>
  <si>
    <t>Date purchased</t>
  </si>
  <si>
    <t>Original deposit of cost</t>
  </si>
  <si>
    <t>*Earned interest this year</t>
  </si>
  <si>
    <t>Total earned interest</t>
  </si>
  <si>
    <t>Total value</t>
  </si>
  <si>
    <t>SWG CD 1004528</t>
  </si>
  <si>
    <t>CD</t>
  </si>
  <si>
    <t>SWG CD 1004730</t>
  </si>
  <si>
    <t>Building Repair</t>
  </si>
  <si>
    <t>Savings</t>
  </si>
  <si>
    <t>*NOTE - This is applicable only if interest is added to the value of the investment.</t>
  </si>
  <si>
    <t>Page 17</t>
  </si>
  <si>
    <t>LONG-TERM DEBT OUTSTANDING, ISSUED, AND RETIRED</t>
  </si>
  <si>
    <t>Long Term Debt</t>
  </si>
  <si>
    <t>(a)</t>
  </si>
  <si>
    <t>19U</t>
  </si>
  <si>
    <t>29U</t>
  </si>
  <si>
    <t>39U</t>
  </si>
  <si>
    <t>49U</t>
  </si>
  <si>
    <r>
      <rPr>
        <b/>
        <sz val="8"/>
        <rFont val="Arial"/>
        <family val="2"/>
      </rPr>
      <t>5.</t>
    </r>
    <r>
      <rPr>
        <sz val="8"/>
        <rFont val="Arial"/>
        <family val="2"/>
      </rPr>
      <t xml:space="preserve"> Interest paid this fiscal year</t>
    </r>
  </si>
  <si>
    <t>I89</t>
  </si>
  <si>
    <t>SHORT-TEM DEBT</t>
  </si>
  <si>
    <t>Short term debt</t>
  </si>
  <si>
    <t>61V</t>
  </si>
  <si>
    <t>64V</t>
  </si>
  <si>
    <t>PERSONNEL EXPENDITURES</t>
  </si>
  <si>
    <t xml:space="preserve">Report the total expenditure fro salaries and wages included in disbursements, as well as any salaries and wages paid to your own government's employees on construction projects. </t>
  </si>
  <si>
    <r>
      <t xml:space="preserve">Amount -- </t>
    </r>
    <r>
      <rPr>
        <b/>
        <i/>
        <sz val="9"/>
        <rFont val="Arial"/>
        <family val="2"/>
      </rPr>
      <t>Omit cents</t>
    </r>
  </si>
  <si>
    <t>ZØØ</t>
  </si>
  <si>
    <t>$</t>
  </si>
  <si>
    <t>.00</t>
  </si>
  <si>
    <t>CERTIFICATION</t>
  </si>
  <si>
    <t>This is to certify that the data contained in this report are accurate to the best of my knowledge and belief.</t>
  </si>
  <si>
    <t>Signature of official</t>
  </si>
  <si>
    <t>Title</t>
  </si>
  <si>
    <t>Printed or typed name of official</t>
  </si>
  <si>
    <r>
      <t xml:space="preserve">Telephone </t>
    </r>
    <r>
      <rPr>
        <b/>
        <sz val="10"/>
        <rFont val="Calibri"/>
        <family val="2"/>
      </rPr>
      <t>→</t>
    </r>
  </si>
  <si>
    <t>(area code) number/extension</t>
  </si>
  <si>
    <t>Page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</si>
</sst>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[$-409]mmmm\ d\,\ yyyy;@"/>
    <numFmt numFmtId="166" formatCode="_(&quot;$&quot;* #,##0.00000_);_(&quot;$&quot;* \(#,##0.00000\);_(&quot;$&quot;* &quot;-&quot;??_);_(@_)"/>
  </numFmts>
  <fonts count="17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7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6" xfId="0" applyFont="1" applyBorder="1"/>
    <xf numFmtId="0" fontId="0" fillId="0" borderId="6" xfId="0" applyBorder="1"/>
    <xf numFmtId="0" fontId="0" fillId="0" borderId="9" xfId="0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/>
    <xf numFmtId="0" fontId="0" fillId="0" borderId="0" xfId="0" applyAlignment="1">
      <alignment horizontal="left"/>
    </xf>
    <xf numFmtId="0" fontId="0" fillId="0" borderId="11" xfId="0" applyBorder="1"/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2" fillId="0" borderId="9" xfId="0" applyFont="1" applyBorder="1"/>
    <xf numFmtId="43" fontId="0" fillId="0" borderId="2" xfId="0" applyNumberFormat="1" applyBorder="1"/>
    <xf numFmtId="43" fontId="0" fillId="0" borderId="5" xfId="0" applyNumberFormat="1" applyBorder="1"/>
    <xf numFmtId="43" fontId="0" fillId="0" borderId="12" xfId="0" applyNumberFormat="1" applyBorder="1"/>
    <xf numFmtId="43" fontId="0" fillId="0" borderId="11" xfId="0" applyNumberFormat="1" applyBorder="1"/>
    <xf numFmtId="43" fontId="0" fillId="0" borderId="10" xfId="0" applyNumberFormat="1" applyBorder="1"/>
    <xf numFmtId="43" fontId="0" fillId="0" borderId="13" xfId="0" applyNumberFormat="1" applyBorder="1"/>
    <xf numFmtId="0" fontId="4" fillId="0" borderId="1" xfId="0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4" xfId="0" applyFont="1" applyBorder="1"/>
    <xf numFmtId="0" fontId="4" fillId="0" borderId="9" xfId="0" applyFont="1" applyBorder="1"/>
    <xf numFmtId="43" fontId="0" fillId="0" borderId="3" xfId="0" applyNumberFormat="1" applyBorder="1"/>
    <xf numFmtId="43" fontId="0" fillId="2" borderId="3" xfId="0" applyNumberFormat="1" applyFill="1" applyBorder="1"/>
    <xf numFmtId="0" fontId="4" fillId="2" borderId="14" xfId="0" applyFont="1" applyFill="1" applyBorder="1"/>
    <xf numFmtId="0" fontId="4" fillId="2" borderId="9" xfId="0" applyFont="1" applyFill="1" applyBorder="1"/>
    <xf numFmtId="43" fontId="0" fillId="0" borderId="0" xfId="0" applyNumberFormat="1"/>
    <xf numFmtId="0" fontId="4" fillId="0" borderId="0" xfId="0" applyFont="1"/>
    <xf numFmtId="0" fontId="0" fillId="0" borderId="13" xfId="0" applyBorder="1"/>
    <xf numFmtId="0" fontId="4" fillId="0" borderId="11" xfId="0" applyFont="1" applyBorder="1"/>
    <xf numFmtId="0" fontId="4" fillId="0" borderId="10" xfId="0" applyFont="1" applyBorder="1"/>
    <xf numFmtId="0" fontId="4" fillId="0" borderId="13" xfId="0" applyFont="1" applyBorder="1"/>
    <xf numFmtId="0" fontId="2" fillId="0" borderId="13" xfId="0" applyFont="1" applyBorder="1"/>
    <xf numFmtId="43" fontId="0" fillId="2" borderId="0" xfId="0" applyNumberFormat="1" applyFill="1"/>
    <xf numFmtId="43" fontId="0" fillId="2" borderId="2" xfId="0" applyNumberFormat="1" applyFill="1" applyBorder="1"/>
    <xf numFmtId="43" fontId="0" fillId="2" borderId="13" xfId="0" applyNumberFormat="1" applyFill="1" applyBorder="1"/>
    <xf numFmtId="43" fontId="4" fillId="2" borderId="1" xfId="0" applyNumberFormat="1" applyFont="1" applyFill="1" applyBorder="1"/>
    <xf numFmtId="43" fontId="4" fillId="2" borderId="14" xfId="0" applyNumberFormat="1" applyFont="1" applyFill="1" applyBorder="1"/>
    <xf numFmtId="43" fontId="4" fillId="0" borderId="1" xfId="0" applyNumberFormat="1" applyFont="1" applyBorder="1"/>
    <xf numFmtId="43" fontId="4" fillId="0" borderId="9" xfId="0" applyNumberFormat="1" applyFont="1" applyBorder="1"/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3" fontId="4" fillId="0" borderId="14" xfId="0" applyNumberFormat="1" applyFont="1" applyBorder="1"/>
    <xf numFmtId="43" fontId="4" fillId="0" borderId="4" xfId="0" applyNumberFormat="1" applyFont="1" applyBorder="1"/>
    <xf numFmtId="0" fontId="0" fillId="0" borderId="12" xfId="0" applyBorder="1"/>
    <xf numFmtId="0" fontId="3" fillId="0" borderId="5" xfId="0" applyFont="1" applyBorder="1"/>
    <xf numFmtId="0" fontId="3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" xfId="0" applyFont="1" applyBorder="1"/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6" xfId="0" applyFont="1" applyBorder="1"/>
    <xf numFmtId="0" fontId="0" fillId="0" borderId="14" xfId="0" applyBorder="1"/>
    <xf numFmtId="0" fontId="4" fillId="0" borderId="2" xfId="0" applyFont="1" applyBorder="1"/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2" xfId="0" applyFont="1" applyBorder="1"/>
    <xf numFmtId="0" fontId="2" fillId="0" borderId="1" xfId="0" applyFont="1" applyBorder="1" applyAlignment="1">
      <alignment horizontal="left"/>
    </xf>
    <xf numFmtId="0" fontId="0" fillId="0" borderId="15" xfId="0" applyBorder="1"/>
    <xf numFmtId="0" fontId="2" fillId="0" borderId="0" xfId="0" applyFont="1"/>
    <xf numFmtId="0" fontId="2" fillId="0" borderId="15" xfId="0" applyFont="1" applyBorder="1"/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2" fillId="0" borderId="11" xfId="0" applyFont="1" applyBorder="1"/>
    <xf numFmtId="43" fontId="0" fillId="0" borderId="6" xfId="0" applyNumberFormat="1" applyBorder="1"/>
    <xf numFmtId="0" fontId="0" fillId="2" borderId="6" xfId="0" applyFill="1" applyBorder="1"/>
    <xf numFmtId="0" fontId="4" fillId="0" borderId="6" xfId="0" applyFont="1" applyBorder="1" applyAlignment="1">
      <alignment horizontal="center" wrapText="1"/>
    </xf>
    <xf numFmtId="0" fontId="0" fillId="2" borderId="15" xfId="0" applyFill="1" applyBorder="1"/>
    <xf numFmtId="0" fontId="0" fillId="2" borderId="7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0" borderId="7" xfId="0" applyFont="1" applyBorder="1" applyAlignment="1">
      <alignment horizontal="center" wrapText="1"/>
    </xf>
    <xf numFmtId="43" fontId="0" fillId="0" borderId="8" xfId="0" applyNumberFormat="1" applyBorder="1"/>
    <xf numFmtId="43" fontId="0" fillId="0" borderId="1" xfId="0" applyNumberFormat="1" applyBorder="1"/>
    <xf numFmtId="0" fontId="2" fillId="0" borderId="14" xfId="0" applyFont="1" applyBorder="1"/>
    <xf numFmtId="43" fontId="0" fillId="0" borderId="15" xfId="0" applyNumberFormat="1" applyBorder="1"/>
    <xf numFmtId="0" fontId="2" fillId="0" borderId="10" xfId="0" applyFont="1" applyBorder="1"/>
    <xf numFmtId="0" fontId="2" fillId="0" borderId="0" xfId="0" applyFont="1" applyAlignment="1">
      <alignment horizontal="right"/>
    </xf>
    <xf numFmtId="43" fontId="0" fillId="2" borderId="6" xfId="0" applyNumberFormat="1" applyFill="1" applyBorder="1"/>
    <xf numFmtId="0" fontId="0" fillId="0" borderId="9" xfId="0" applyBorder="1" applyProtection="1">
      <protection locked="0"/>
    </xf>
    <xf numFmtId="43" fontId="0" fillId="0" borderId="10" xfId="0" applyNumberFormat="1" applyBorder="1" applyProtection="1">
      <protection locked="0"/>
    </xf>
    <xf numFmtId="43" fontId="0" fillId="0" borderId="13" xfId="0" applyNumberFormat="1" applyBorder="1" applyProtection="1">
      <protection locked="0"/>
    </xf>
    <xf numFmtId="43" fontId="0" fillId="0" borderId="11" xfId="0" applyNumberFormat="1" applyBorder="1" applyProtection="1">
      <protection locked="0"/>
    </xf>
    <xf numFmtId="0" fontId="0" fillId="0" borderId="4" xfId="0" applyBorder="1" applyProtection="1">
      <protection locked="0"/>
    </xf>
    <xf numFmtId="43" fontId="0" fillId="0" borderId="0" xfId="0" applyNumberFormat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43" fontId="0" fillId="0" borderId="12" xfId="0" applyNumberFormat="1" applyBorder="1" applyProtection="1">
      <protection locked="0"/>
    </xf>
    <xf numFmtId="43" fontId="0" fillId="0" borderId="3" xfId="0" applyNumberFormat="1" applyBorder="1" applyProtection="1">
      <protection locked="0"/>
    </xf>
    <xf numFmtId="43" fontId="0" fillId="0" borderId="2" xfId="0" applyNumberFormat="1" applyBorder="1" applyProtection="1">
      <protection locked="0"/>
    </xf>
    <xf numFmtId="43" fontId="0" fillId="0" borderId="5" xfId="0" applyNumberFormat="1" applyBorder="1" applyProtection="1">
      <protection locked="0"/>
    </xf>
    <xf numFmtId="43" fontId="0" fillId="0" borderId="8" xfId="0" applyNumberFormat="1" applyBorder="1" applyProtection="1">
      <protection locked="0"/>
    </xf>
    <xf numFmtId="43" fontId="0" fillId="0" borderId="1" xfId="0" applyNumberFormat="1" applyBorder="1" applyProtection="1">
      <protection locked="0"/>
    </xf>
    <xf numFmtId="43" fontId="0" fillId="0" borderId="7" xfId="0" applyNumberFormat="1" applyBorder="1" applyProtection="1">
      <protection locked="0"/>
    </xf>
    <xf numFmtId="43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12" xfId="0" applyBorder="1" applyProtection="1">
      <protection locked="0"/>
    </xf>
    <xf numFmtId="43" fontId="0" fillId="0" borderId="6" xfId="0" applyNumberFormat="1" applyBorder="1" applyProtection="1">
      <protection locked="0"/>
    </xf>
    <xf numFmtId="0" fontId="0" fillId="0" borderId="0" xfId="0" applyProtection="1">
      <protection locked="0"/>
    </xf>
    <xf numFmtId="43" fontId="0" fillId="0" borderId="15" xfId="0" applyNumberFormat="1" applyBorder="1" applyProtection="1">
      <protection locked="0"/>
    </xf>
    <xf numFmtId="43" fontId="4" fillId="0" borderId="6" xfId="0" applyNumberFormat="1" applyFont="1" applyBorder="1" applyProtection="1"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2" fillId="0" borderId="6" xfId="0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43" fontId="0" fillId="0" borderId="23" xfId="0" applyNumberFormat="1" applyBorder="1"/>
    <xf numFmtId="43" fontId="0" fillId="0" borderId="24" xfId="0" applyNumberFormat="1" applyBorder="1"/>
    <xf numFmtId="43" fontId="0" fillId="2" borderId="8" xfId="0" applyNumberFormat="1" applyFill="1" applyBorder="1"/>
    <xf numFmtId="43" fontId="0" fillId="2" borderId="15" xfId="0" applyNumberFormat="1" applyFill="1" applyBorder="1"/>
    <xf numFmtId="43" fontId="0" fillId="2" borderId="7" xfId="0" applyNumberFormat="1" applyFill="1" applyBorder="1"/>
    <xf numFmtId="43" fontId="0" fillId="2" borderId="12" xfId="0" applyNumberFormat="1" applyFill="1" applyBorder="1"/>
    <xf numFmtId="43" fontId="4" fillId="0" borderId="7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43" fontId="4" fillId="0" borderId="7" xfId="0" applyNumberFormat="1" applyFont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0" fillId="2" borderId="9" xfId="0" applyFill="1" applyBorder="1"/>
    <xf numFmtId="0" fontId="4" fillId="0" borderId="8" xfId="0" applyFont="1" applyBorder="1" applyAlignment="1" applyProtection="1">
      <alignment horizontal="center" wrapText="1"/>
      <protection locked="0"/>
    </xf>
    <xf numFmtId="0" fontId="3" fillId="0" borderId="0" xfId="0" applyFont="1"/>
    <xf numFmtId="165" fontId="2" fillId="0" borderId="0" xfId="0" applyNumberFormat="1" applyFont="1"/>
    <xf numFmtId="0" fontId="3" fillId="0" borderId="9" xfId="0" applyFont="1" applyBorder="1"/>
    <xf numFmtId="49" fontId="0" fillId="0" borderId="25" xfId="0" applyNumberFormat="1" applyBorder="1"/>
    <xf numFmtId="49" fontId="0" fillId="0" borderId="27" xfId="0" applyNumberFormat="1" applyBorder="1"/>
    <xf numFmtId="0" fontId="3" fillId="0" borderId="9" xfId="0" quotePrefix="1" applyFont="1" applyBorder="1"/>
    <xf numFmtId="0" fontId="4" fillId="0" borderId="9" xfId="0" quotePrefix="1" applyFont="1" applyBorder="1" applyAlignment="1">
      <alignment horizontal="center" wrapText="1"/>
    </xf>
    <xf numFmtId="43" fontId="3" fillId="0" borderId="8" xfId="0" applyNumberFormat="1" applyFont="1" applyBorder="1"/>
    <xf numFmtId="43" fontId="3" fillId="0" borderId="7" xfId="0" applyNumberFormat="1" applyFont="1" applyBorder="1" applyProtection="1">
      <protection locked="0"/>
    </xf>
    <xf numFmtId="43" fontId="3" fillId="0" borderId="8" xfId="0" applyNumberFormat="1" applyFont="1" applyBorder="1" applyProtection="1">
      <protection locked="0"/>
    </xf>
    <xf numFmtId="43" fontId="3" fillId="0" borderId="6" xfId="0" applyNumberFormat="1" applyFont="1" applyBorder="1" applyProtection="1">
      <protection locked="0"/>
    </xf>
    <xf numFmtId="0" fontId="2" fillId="0" borderId="1" xfId="0" quotePrefix="1" applyFont="1" applyBorder="1" applyAlignment="1">
      <alignment horizontal="center"/>
    </xf>
    <xf numFmtId="0" fontId="2" fillId="0" borderId="14" xfId="0" applyFont="1" applyBorder="1" applyProtection="1">
      <protection locked="0"/>
    </xf>
    <xf numFmtId="43" fontId="1" fillId="0" borderId="6" xfId="0" applyNumberFormat="1" applyFont="1" applyBorder="1"/>
    <xf numFmtId="43" fontId="1" fillId="0" borderId="6" xfId="0" applyNumberFormat="1" applyFont="1" applyBorder="1" applyProtection="1">
      <protection locked="0"/>
    </xf>
    <xf numFmtId="43" fontId="1" fillId="0" borderId="12" xfId="0" applyNumberFormat="1" applyFont="1" applyBorder="1"/>
    <xf numFmtId="43" fontId="1" fillId="0" borderId="1" xfId="0" applyNumberFormat="1" applyFont="1" applyBorder="1"/>
    <xf numFmtId="43" fontId="1" fillId="0" borderId="14" xfId="0" applyNumberFormat="1" applyFont="1" applyBorder="1" applyProtection="1">
      <protection locked="0"/>
    </xf>
    <xf numFmtId="43" fontId="1" fillId="0" borderId="1" xfId="0" applyNumberFormat="1" applyFont="1" applyBorder="1" applyProtection="1">
      <protection locked="0"/>
    </xf>
    <xf numFmtId="43" fontId="1" fillId="0" borderId="4" xfId="0" applyNumberFormat="1" applyFont="1" applyBorder="1" applyProtection="1">
      <protection locked="0"/>
    </xf>
    <xf numFmtId="43" fontId="1" fillId="0" borderId="7" xfId="0" applyNumberFormat="1" applyFont="1" applyBorder="1" applyProtection="1">
      <protection locked="0"/>
    </xf>
    <xf numFmtId="43" fontId="0" fillId="0" borderId="4" xfId="0" applyNumberFormat="1" applyBorder="1"/>
    <xf numFmtId="43" fontId="0" fillId="0" borderId="6" xfId="1" applyFont="1" applyBorder="1"/>
    <xf numFmtId="43" fontId="0" fillId="0" borderId="1" xfId="1" applyFont="1" applyBorder="1"/>
    <xf numFmtId="43" fontId="0" fillId="0" borderId="11" xfId="1" applyFont="1" applyBorder="1"/>
    <xf numFmtId="43" fontId="0" fillId="0" borderId="2" xfId="1" applyFont="1" applyBorder="1"/>
    <xf numFmtId="43" fontId="0" fillId="0" borderId="4" xfId="1" applyFont="1" applyBorder="1"/>
    <xf numFmtId="43" fontId="0" fillId="0" borderId="10" xfId="1" applyFont="1" applyBorder="1"/>
    <xf numFmtId="43" fontId="0" fillId="0" borderId="5" xfId="1" applyFont="1" applyBorder="1"/>
    <xf numFmtId="0" fontId="3" fillId="0" borderId="2" xfId="0" applyFont="1" applyBorder="1"/>
    <xf numFmtId="0" fontId="9" fillId="0" borderId="4" xfId="0" applyFont="1" applyBorder="1"/>
    <xf numFmtId="49" fontId="3" fillId="0" borderId="7" xfId="0" applyNumberFormat="1" applyFont="1" applyBorder="1"/>
    <xf numFmtId="0" fontId="8" fillId="0" borderId="1" xfId="0" applyFont="1" applyBorder="1"/>
    <xf numFmtId="0" fontId="14" fillId="3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14" xfId="0" applyFont="1" applyBorder="1"/>
    <xf numFmtId="43" fontId="13" fillId="0" borderId="0" xfId="0" applyNumberFormat="1" applyFont="1" applyAlignment="1">
      <alignment horizontal="right" vertical="center"/>
    </xf>
    <xf numFmtId="0" fontId="13" fillId="0" borderId="11" xfId="0" applyFont="1" applyBorder="1"/>
    <xf numFmtId="0" fontId="13" fillId="0" borderId="0" xfId="0" applyFont="1" applyAlignment="1">
      <alignment horizontal="right" vertical="center"/>
    </xf>
    <xf numFmtId="43" fontId="13" fillId="0" borderId="0" xfId="0" applyNumberFormat="1" applyFont="1"/>
    <xf numFmtId="43" fontId="4" fillId="0" borderId="7" xfId="0" applyNumberFormat="1" applyFont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10" xfId="0" applyFont="1" applyBorder="1"/>
    <xf numFmtId="49" fontId="3" fillId="0" borderId="25" xfId="0" applyNumberFormat="1" applyFont="1" applyBorder="1"/>
    <xf numFmtId="49" fontId="3" fillId="0" borderId="26" xfId="0" applyNumberFormat="1" applyFont="1" applyBorder="1"/>
    <xf numFmtId="0" fontId="3" fillId="0" borderId="5" xfId="0" applyFont="1" applyBorder="1" applyProtection="1">
      <protection locked="0"/>
    </xf>
    <xf numFmtId="43" fontId="0" fillId="4" borderId="6" xfId="0" applyNumberFormat="1" applyFill="1" applyBorder="1"/>
    <xf numFmtId="0" fontId="0" fillId="4" borderId="6" xfId="0" applyFill="1" applyBorder="1"/>
    <xf numFmtId="0" fontId="0" fillId="5" borderId="6" xfId="0" applyFill="1" applyBorder="1"/>
    <xf numFmtId="0" fontId="2" fillId="4" borderId="15" xfId="0" applyFont="1" applyFill="1" applyBorder="1"/>
    <xf numFmtId="43" fontId="0" fillId="4" borderId="11" xfId="0" applyNumberFormat="1" applyFill="1" applyBorder="1"/>
    <xf numFmtId="43" fontId="0" fillId="4" borderId="8" xfId="0" applyNumberFormat="1" applyFill="1" applyBorder="1"/>
    <xf numFmtId="43" fontId="0" fillId="4" borderId="1" xfId="0" applyNumberFormat="1" applyFill="1" applyBorder="1"/>
    <xf numFmtId="43" fontId="0" fillId="4" borderId="15" xfId="0" applyNumberFormat="1" applyFill="1" applyBorder="1"/>
    <xf numFmtId="43" fontId="0" fillId="4" borderId="7" xfId="0" applyNumberFormat="1" applyFill="1" applyBorder="1"/>
    <xf numFmtId="0" fontId="2" fillId="4" borderId="8" xfId="0" applyFont="1" applyFill="1" applyBorder="1" applyAlignment="1">
      <alignment horizontal="center"/>
    </xf>
    <xf numFmtId="0" fontId="2" fillId="4" borderId="11" xfId="0" applyFont="1" applyFill="1" applyBorder="1"/>
    <xf numFmtId="0" fontId="2" fillId="4" borderId="7" xfId="0" applyFont="1" applyFill="1" applyBorder="1" applyAlignment="1">
      <alignment horizontal="center"/>
    </xf>
    <xf numFmtId="0" fontId="3" fillId="4" borderId="7" xfId="0" applyFont="1" applyFill="1" applyBorder="1"/>
    <xf numFmtId="43" fontId="0" fillId="4" borderId="5" xfId="0" applyNumberFormat="1" applyFill="1" applyBorder="1"/>
    <xf numFmtId="0" fontId="2" fillId="4" borderId="6" xfId="0" applyFont="1" applyFill="1" applyBorder="1" applyAlignment="1">
      <alignment horizontal="center"/>
    </xf>
    <xf numFmtId="0" fontId="3" fillId="4" borderId="6" xfId="0" applyFont="1" applyFill="1" applyBorder="1"/>
    <xf numFmtId="43" fontId="0" fillId="4" borderId="12" xfId="0" applyNumberFormat="1" applyFill="1" applyBorder="1"/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4" borderId="6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43" fontId="0" fillId="4" borderId="10" xfId="0" applyNumberFormat="1" applyFill="1" applyBorder="1"/>
    <xf numFmtId="0" fontId="0" fillId="4" borderId="8" xfId="0" applyFill="1" applyBorder="1" applyAlignment="1">
      <alignment horizontal="center"/>
    </xf>
    <xf numFmtId="0" fontId="0" fillId="4" borderId="0" xfId="0" applyFill="1"/>
    <xf numFmtId="0" fontId="13" fillId="4" borderId="0" xfId="0" applyFont="1" applyFill="1" applyAlignment="1">
      <alignment horizontal="right" vertical="center"/>
    </xf>
    <xf numFmtId="0" fontId="2" fillId="4" borderId="14" xfId="0" applyFont="1" applyFill="1" applyBorder="1" applyAlignment="1">
      <alignment horizontal="left"/>
    </xf>
    <xf numFmtId="0" fontId="0" fillId="4" borderId="11" xfId="0" applyFill="1" applyBorder="1"/>
    <xf numFmtId="0" fontId="0" fillId="4" borderId="2" xfId="0" applyFill="1" applyBorder="1"/>
    <xf numFmtId="0" fontId="0" fillId="4" borderId="1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5" xfId="0" applyFill="1" applyBorder="1"/>
    <xf numFmtId="0" fontId="3" fillId="4" borderId="14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7" xfId="0" applyFill="1" applyBorder="1"/>
    <xf numFmtId="0" fontId="4" fillId="4" borderId="9" xfId="0" quotePrefix="1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wrapText="1"/>
    </xf>
    <xf numFmtId="14" fontId="3" fillId="4" borderId="0" xfId="2" applyNumberFormat="1" applyFill="1"/>
    <xf numFmtId="14" fontId="0" fillId="4" borderId="6" xfId="0" applyNumberFormat="1" applyFill="1" applyBorder="1"/>
    <xf numFmtId="43" fontId="2" fillId="0" borderId="6" xfId="0" applyNumberFormat="1" applyFont="1" applyBorder="1"/>
    <xf numFmtId="0" fontId="15" fillId="0" borderId="0" xfId="3"/>
    <xf numFmtId="0" fontId="15" fillId="0" borderId="4" xfId="3" applyBorder="1"/>
    <xf numFmtId="14" fontId="0" fillId="0" borderId="14" xfId="0" applyNumberFormat="1" applyBorder="1"/>
    <xf numFmtId="43" fontId="2" fillId="0" borderId="12" xfId="0" applyNumberFormat="1" applyFont="1" applyBorder="1"/>
    <xf numFmtId="0" fontId="3" fillId="0" borderId="10" xfId="0" applyFont="1" applyBorder="1" applyProtection="1">
      <protection locked="0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2" fillId="4" borderId="1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3" fillId="0" borderId="12" xfId="0" applyNumberFormat="1" applyFont="1" applyBorder="1"/>
    <xf numFmtId="43" fontId="3" fillId="0" borderId="2" xfId="0" applyNumberFormat="1" applyFont="1" applyBorder="1"/>
    <xf numFmtId="49" fontId="3" fillId="0" borderId="27" xfId="0" applyNumberFormat="1" applyFont="1" applyBorder="1"/>
    <xf numFmtId="0" fontId="3" fillId="0" borderId="7" xfId="0" applyFont="1" applyBorder="1"/>
    <xf numFmtId="0" fontId="16" fillId="0" borderId="9" xfId="0" applyFont="1" applyBorder="1" applyProtection="1">
      <protection locked="0"/>
    </xf>
    <xf numFmtId="43" fontId="3" fillId="0" borderId="13" xfId="0" applyNumberFormat="1" applyFont="1" applyBorder="1" applyProtection="1">
      <protection locked="0"/>
    </xf>
    <xf numFmtId="43" fontId="0" fillId="4" borderId="0" xfId="0" applyNumberFormat="1" applyFill="1"/>
    <xf numFmtId="43" fontId="3" fillId="4" borderId="14" xfId="0" applyNumberFormat="1" applyFont="1" applyFill="1" applyBorder="1"/>
    <xf numFmtId="43" fontId="2" fillId="4" borderId="7" xfId="0" applyNumberFormat="1" applyFont="1" applyFill="1" applyBorder="1"/>
    <xf numFmtId="0" fontId="3" fillId="4" borderId="10" xfId="0" applyFont="1" applyFill="1" applyBorder="1"/>
    <xf numFmtId="43" fontId="0" fillId="4" borderId="2" xfId="0" applyNumberFormat="1" applyFill="1" applyBorder="1"/>
    <xf numFmtId="0" fontId="3" fillId="4" borderId="5" xfId="0" applyFont="1" applyFill="1" applyBorder="1"/>
    <xf numFmtId="43" fontId="0" fillId="4" borderId="6" xfId="0" applyNumberFormat="1" applyFill="1" applyBorder="1" applyProtection="1">
      <protection locked="0"/>
    </xf>
    <xf numFmtId="43" fontId="3" fillId="4" borderId="12" xfId="0" applyNumberFormat="1" applyFont="1" applyFill="1" applyBorder="1"/>
    <xf numFmtId="43" fontId="2" fillId="4" borderId="6" xfId="0" applyNumberFormat="1" applyFont="1" applyFill="1" applyBorder="1"/>
    <xf numFmtId="43" fontId="0" fillId="4" borderId="6" xfId="1" applyFont="1" applyFill="1" applyBorder="1"/>
    <xf numFmtId="0" fontId="2" fillId="4" borderId="8" xfId="0" applyFont="1" applyFill="1" applyBorder="1"/>
    <xf numFmtId="43" fontId="2" fillId="4" borderId="12" xfId="0" applyNumberFormat="1" applyFont="1" applyFill="1" applyBorder="1"/>
    <xf numFmtId="0" fontId="3" fillId="4" borderId="15" xfId="0" applyFont="1" applyFill="1" applyBorder="1"/>
    <xf numFmtId="43" fontId="0" fillId="4" borderId="14" xfId="0" applyNumberFormat="1" applyFill="1" applyBorder="1"/>
    <xf numFmtId="0" fontId="2" fillId="4" borderId="5" xfId="0" applyFont="1" applyFill="1" applyBorder="1"/>
    <xf numFmtId="43" fontId="3" fillId="4" borderId="7" xfId="0" applyNumberFormat="1" applyFont="1" applyFill="1" applyBorder="1" applyAlignment="1" applyProtection="1">
      <alignment horizontal="left"/>
      <protection locked="0"/>
    </xf>
    <xf numFmtId="43" fontId="7" fillId="4" borderId="12" xfId="0" applyNumberFormat="1" applyFont="1" applyFill="1" applyBorder="1"/>
    <xf numFmtId="43" fontId="0" fillId="6" borderId="12" xfId="0" applyNumberFormat="1" applyFill="1" applyBorder="1"/>
    <xf numFmtId="43" fontId="0" fillId="6" borderId="13" xfId="0" applyNumberFormat="1" applyFill="1" applyBorder="1"/>
    <xf numFmtId="43" fontId="4" fillId="6" borderId="9" xfId="0" applyNumberFormat="1" applyFont="1" applyFill="1" applyBorder="1"/>
    <xf numFmtId="0" fontId="0" fillId="6" borderId="9" xfId="0" applyFill="1" applyBorder="1"/>
    <xf numFmtId="0" fontId="0" fillId="6" borderId="13" xfId="0" applyFill="1" applyBorder="1"/>
    <xf numFmtId="0" fontId="4" fillId="6" borderId="13" xfId="0" applyFont="1" applyFill="1" applyBorder="1"/>
    <xf numFmtId="43" fontId="4" fillId="6" borderId="1" xfId="0" applyNumberFormat="1" applyFont="1" applyFill="1" applyBorder="1"/>
    <xf numFmtId="43" fontId="0" fillId="6" borderId="2" xfId="0" applyNumberFormat="1" applyFill="1" applyBorder="1"/>
    <xf numFmtId="166" fontId="0" fillId="0" borderId="12" xfId="4" applyNumberFormat="1" applyFont="1" applyBorder="1"/>
    <xf numFmtId="43" fontId="3" fillId="0" borderId="5" xfId="0" applyNumberFormat="1" applyFont="1" applyBorder="1"/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4" fillId="0" borderId="1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3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right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3" fillId="0" borderId="0" xfId="0" applyFont="1" applyAlignment="1">
      <alignment horizontal="left"/>
    </xf>
    <xf numFmtId="0" fontId="2" fillId="4" borderId="14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2" fillId="4" borderId="10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13" fillId="4" borderId="0" xfId="0" applyFont="1" applyFill="1" applyAlignment="1">
      <alignment horizontal="left"/>
    </xf>
    <xf numFmtId="0" fontId="0" fillId="0" borderId="10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13" fillId="0" borderId="10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8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ment@nd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uffalond@ictc.com" TargetMode="External"/><Relationship Id="rId1" Type="http://schemas.openxmlformats.org/officeDocument/2006/relationships/hyperlink" Target="mailto:buffalond@ictc.com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B18"/>
  <sheetViews>
    <sheetView zoomScaleNormal="100" workbookViewId="0">
      <selection activeCell="B7" sqref="B7"/>
    </sheetView>
  </sheetViews>
  <sheetFormatPr defaultRowHeight="13.15"/>
  <cols>
    <col min="1" max="1" width="40.7109375" customWidth="1"/>
    <col min="2" max="2" width="18.28515625" customWidth="1"/>
  </cols>
  <sheetData>
    <row r="2" spans="1:2">
      <c r="A2" s="149" t="s">
        <v>0</v>
      </c>
      <c r="B2" s="78" t="s">
        <v>1</v>
      </c>
    </row>
    <row r="6" spans="1:2">
      <c r="A6" t="s">
        <v>2</v>
      </c>
      <c r="B6" s="150">
        <v>44561</v>
      </c>
    </row>
    <row r="12" spans="1:2">
      <c r="A12" t="s">
        <v>3</v>
      </c>
    </row>
    <row r="13" spans="1:2">
      <c r="A13" t="s">
        <v>4</v>
      </c>
    </row>
    <row r="17" spans="1:1">
      <c r="A17" t="s">
        <v>5</v>
      </c>
    </row>
    <row r="18" spans="1:1">
      <c r="A18" s="240" t="s">
        <v>6</v>
      </c>
    </row>
  </sheetData>
  <phoneticPr fontId="0" type="noConversion"/>
  <hyperlinks>
    <hyperlink ref="A18" r:id="rId1" xr:uid="{00000000-0004-0000-0000-000000000000}"/>
  </hyperlinks>
  <pageMargins left="0.75" right="0.75" top="1" bottom="1" header="0.5" footer="0.5"/>
  <pageSetup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0"/>
  </sheetPr>
  <dimension ref="A1:I46"/>
  <sheetViews>
    <sheetView view="pageLayout" zoomScale="70" zoomScaleNormal="70" zoomScalePageLayoutView="70" workbookViewId="0">
      <selection activeCell="G46" sqref="G46"/>
    </sheetView>
  </sheetViews>
  <sheetFormatPr defaultRowHeight="13.15"/>
  <cols>
    <col min="1" max="1" width="6.5703125" customWidth="1"/>
    <col min="2" max="2" width="35.7109375" customWidth="1"/>
    <col min="3" max="6" width="14.7109375" customWidth="1"/>
    <col min="7" max="7" width="14.28515625" customWidth="1"/>
    <col min="8" max="8" width="14.7109375" customWidth="1"/>
  </cols>
  <sheetData>
    <row r="1" spans="1:8">
      <c r="A1" s="76" t="s">
        <v>283</v>
      </c>
      <c r="B1" s="22"/>
      <c r="C1" s="22"/>
      <c r="D1" s="22"/>
      <c r="E1" s="2"/>
      <c r="F1" s="1" t="s">
        <v>34</v>
      </c>
      <c r="G1" s="22"/>
      <c r="H1" s="2"/>
    </row>
    <row r="2" spans="1:8">
      <c r="A2" s="300" t="s">
        <v>284</v>
      </c>
      <c r="B2" s="292"/>
      <c r="C2" s="292"/>
      <c r="D2" s="292"/>
      <c r="E2" s="301"/>
      <c r="F2" s="296" t="str">
        <f>+Introduction!B2</f>
        <v>City of Buffalo</v>
      </c>
      <c r="G2" s="291"/>
      <c r="H2" s="297"/>
    </row>
    <row r="3" spans="1:8">
      <c r="A3" s="305" t="str">
        <f>TEXT(Introduction!B6,"[$-409]mmmm d, yyyy;@")</f>
        <v>December 31, 2021</v>
      </c>
      <c r="B3" s="328"/>
      <c r="C3" s="328"/>
      <c r="D3" s="328"/>
      <c r="E3" s="329"/>
      <c r="F3" s="4"/>
      <c r="G3" s="20"/>
      <c r="H3" s="5"/>
    </row>
    <row r="4" spans="1:8" ht="15.75" customHeight="1">
      <c r="A4" s="248"/>
      <c r="B4" s="68" t="s">
        <v>285</v>
      </c>
      <c r="C4" s="286" t="s">
        <v>286</v>
      </c>
      <c r="D4" s="295"/>
      <c r="E4" s="295"/>
      <c r="F4" s="295"/>
      <c r="G4" s="295"/>
      <c r="H4" s="287"/>
    </row>
    <row r="5" spans="1:8" ht="27.75" customHeight="1">
      <c r="A5" s="7"/>
      <c r="B5" s="5"/>
      <c r="C5" s="155" t="str">
        <f>"Fund balance, "&amp;TEXT((MONTH(Introduction!B6)&amp;"/"&amp;DAY(Introduction!B6)&amp;"/"&amp;(YEAR(Introduction!B6)-1))+1,"mmmm d, yyyy")</f>
        <v>Fund balance, January 1, 2021</v>
      </c>
      <c r="D5" s="84" t="s">
        <v>287</v>
      </c>
      <c r="E5" s="84" t="s">
        <v>288</v>
      </c>
      <c r="F5" s="84" t="s">
        <v>289</v>
      </c>
      <c r="G5" s="85" t="s">
        <v>290</v>
      </c>
      <c r="H5" s="86" t="str">
        <f>"Fund balance "&amp;TEXT(Introduction!B6,"[$-409]mmmm d, yyyy;@")</f>
        <v>Fund balance December 31, 2021</v>
      </c>
    </row>
    <row r="6" spans="1:8" ht="21.95" customHeight="1">
      <c r="A6" s="250"/>
      <c r="B6" s="200"/>
      <c r="C6" s="201"/>
      <c r="D6" s="202"/>
      <c r="E6" s="202"/>
      <c r="F6" s="203"/>
      <c r="G6" s="202"/>
      <c r="H6" s="202"/>
    </row>
    <row r="7" spans="1:8" ht="21.95" customHeight="1">
      <c r="A7" s="250">
        <v>100</v>
      </c>
      <c r="B7" s="200" t="s">
        <v>50</v>
      </c>
      <c r="C7" s="259">
        <v>175869.53</v>
      </c>
      <c r="D7" s="204">
        <v>140406.73000000001</v>
      </c>
      <c r="E7" s="204"/>
      <c r="F7" s="260">
        <v>32393.96</v>
      </c>
      <c r="G7" s="204">
        <v>81802.53</v>
      </c>
      <c r="H7" s="261">
        <f>C7+D7-F7-G7</f>
        <v>202079.77</v>
      </c>
    </row>
    <row r="8" spans="1:8" ht="21.95" customHeight="1">
      <c r="A8" s="206"/>
      <c r="B8" s="207" t="s">
        <v>183</v>
      </c>
      <c r="C8" s="202"/>
      <c r="D8" s="202"/>
      <c r="E8" s="202"/>
      <c r="F8" s="202"/>
      <c r="G8" s="202"/>
      <c r="H8" s="202"/>
    </row>
    <row r="9" spans="1:8" ht="21.95" customHeight="1">
      <c r="A9" s="18">
        <v>201</v>
      </c>
      <c r="B9" s="262" t="s">
        <v>185</v>
      </c>
      <c r="C9" s="205">
        <v>-4860.71</v>
      </c>
      <c r="D9" s="205">
        <v>12798.76</v>
      </c>
      <c r="E9" s="205">
        <v>20653</v>
      </c>
      <c r="F9" s="205"/>
      <c r="G9" s="205">
        <v>28591.05</v>
      </c>
      <c r="H9" s="205">
        <v>0</v>
      </c>
    </row>
    <row r="10" spans="1:8" ht="21.95" customHeight="1">
      <c r="A10" s="18"/>
      <c r="B10" s="209" t="s">
        <v>291</v>
      </c>
      <c r="C10" s="210">
        <v>0</v>
      </c>
      <c r="D10" s="263"/>
      <c r="E10" s="210"/>
      <c r="F10" s="210"/>
      <c r="G10" s="210"/>
      <c r="H10" s="197">
        <v>0</v>
      </c>
    </row>
    <row r="11" spans="1:8" ht="21.95" customHeight="1">
      <c r="A11" s="16"/>
      <c r="B11" s="212" t="s">
        <v>187</v>
      </c>
      <c r="C11" s="213"/>
      <c r="D11" s="197">
        <v>0</v>
      </c>
      <c r="E11" s="197"/>
      <c r="F11" s="197"/>
      <c r="G11" s="197"/>
      <c r="H11" s="197"/>
    </row>
    <row r="12" spans="1:8" ht="21.95" customHeight="1">
      <c r="A12" s="214"/>
      <c r="B12" s="264" t="s">
        <v>188</v>
      </c>
      <c r="C12" s="265">
        <v>108.14</v>
      </c>
      <c r="D12" s="266">
        <v>0.04</v>
      </c>
      <c r="E12" s="265"/>
      <c r="F12" s="197"/>
      <c r="G12" s="213"/>
      <c r="H12" s="197">
        <v>108.18</v>
      </c>
    </row>
    <row r="13" spans="1:8" ht="21.95" customHeight="1">
      <c r="A13" s="215"/>
      <c r="B13" s="212" t="s">
        <v>292</v>
      </c>
      <c r="C13" s="213">
        <v>20022.57</v>
      </c>
      <c r="D13" s="197">
        <v>1458.57</v>
      </c>
      <c r="E13" s="197"/>
      <c r="F13" s="197"/>
      <c r="G13" s="205"/>
      <c r="H13" s="197">
        <v>21481.14</v>
      </c>
    </row>
    <row r="14" spans="1:8" ht="21.95" customHeight="1">
      <c r="A14" s="215"/>
      <c r="B14" s="212" t="s">
        <v>190</v>
      </c>
      <c r="C14" s="213">
        <v>4753.21</v>
      </c>
      <c r="D14" s="213"/>
      <c r="E14" s="213"/>
      <c r="F14" s="213"/>
      <c r="G14" s="213"/>
      <c r="H14" s="197">
        <v>4753.21</v>
      </c>
    </row>
    <row r="15" spans="1:8" ht="21.95" customHeight="1">
      <c r="A15" s="211"/>
      <c r="B15" s="216" t="s">
        <v>293</v>
      </c>
      <c r="C15" s="267">
        <f>SUM(C9:C14)</f>
        <v>20023.21</v>
      </c>
      <c r="D15" s="267">
        <f>SUM(D9:D14)</f>
        <v>14257.37</v>
      </c>
      <c r="E15" s="267">
        <v>20653</v>
      </c>
      <c r="F15" s="267"/>
      <c r="G15" s="267">
        <f>SUM(G9:G13)</f>
        <v>28591.05</v>
      </c>
      <c r="H15" s="267">
        <f>SUM(H9:H14)</f>
        <v>26342.53</v>
      </c>
    </row>
    <row r="16" spans="1:8" ht="21.95" customHeight="1">
      <c r="A16" s="217"/>
      <c r="B16" s="218" t="s">
        <v>294</v>
      </c>
      <c r="C16" s="210"/>
      <c r="D16" s="205"/>
      <c r="E16" s="205"/>
      <c r="F16" s="219"/>
      <c r="G16" s="205"/>
      <c r="H16" s="197"/>
    </row>
    <row r="17" spans="1:9" ht="21.95" customHeight="1">
      <c r="A17" s="215"/>
      <c r="B17" s="212" t="s">
        <v>219</v>
      </c>
      <c r="C17" s="213">
        <v>14438.99</v>
      </c>
      <c r="D17" s="197">
        <v>48739.24</v>
      </c>
      <c r="E17" s="197"/>
      <c r="F17" s="197"/>
      <c r="G17" s="205">
        <v>33141</v>
      </c>
      <c r="H17" s="197">
        <v>30037.23</v>
      </c>
    </row>
    <row r="18" spans="1:9" ht="21.95" customHeight="1">
      <c r="A18" s="215"/>
      <c r="B18" s="212"/>
      <c r="C18" s="213"/>
      <c r="D18" s="197"/>
      <c r="E18" s="197"/>
      <c r="F18" s="197"/>
      <c r="G18" s="197"/>
      <c r="H18" s="197"/>
    </row>
    <row r="19" spans="1:9" ht="21.95" customHeight="1">
      <c r="A19" s="215"/>
      <c r="B19" s="212"/>
      <c r="C19" s="213"/>
      <c r="D19" s="197"/>
      <c r="E19" s="197"/>
      <c r="F19" s="197"/>
      <c r="G19" s="197"/>
      <c r="H19" s="197"/>
    </row>
    <row r="20" spans="1:9" ht="21.95" customHeight="1">
      <c r="A20" s="215"/>
      <c r="B20" s="216" t="s">
        <v>295</v>
      </c>
      <c r="C20" s="213">
        <v>14438.99</v>
      </c>
      <c r="D20" s="213">
        <v>48739.24</v>
      </c>
      <c r="E20" s="213"/>
      <c r="F20" s="213"/>
      <c r="G20" s="213">
        <v>33141</v>
      </c>
      <c r="H20" s="197">
        <v>30037.23</v>
      </c>
    </row>
    <row r="21" spans="1:9" ht="21.95" customHeight="1">
      <c r="A21" s="211"/>
      <c r="B21" s="216" t="s">
        <v>296</v>
      </c>
      <c r="C21" s="213"/>
      <c r="D21" s="197"/>
      <c r="E21" s="197"/>
      <c r="F21" s="197"/>
      <c r="G21" s="197"/>
      <c r="H21" s="197"/>
    </row>
    <row r="22" spans="1:9" ht="21.95" customHeight="1">
      <c r="A22" s="215"/>
      <c r="B22" s="212"/>
      <c r="C22" s="213"/>
      <c r="D22" s="268"/>
      <c r="E22" s="197"/>
      <c r="F22" s="197"/>
      <c r="G22" s="197"/>
      <c r="H22" s="267"/>
      <c r="I22" s="221"/>
    </row>
    <row r="23" spans="1:9" ht="21.95" customHeight="1">
      <c r="A23" s="215"/>
      <c r="B23" s="198"/>
      <c r="C23" s="213"/>
      <c r="D23" s="197"/>
      <c r="E23" s="197"/>
      <c r="F23" s="197"/>
      <c r="G23" s="197"/>
      <c r="H23" s="197"/>
      <c r="I23" s="221"/>
    </row>
    <row r="24" spans="1:9" ht="21.95" customHeight="1">
      <c r="A24" s="215"/>
      <c r="B24" s="198"/>
      <c r="C24" s="213"/>
      <c r="D24" s="197"/>
      <c r="E24" s="197"/>
      <c r="F24" s="197"/>
      <c r="G24" s="197"/>
      <c r="H24" s="197"/>
      <c r="I24" s="221"/>
    </row>
    <row r="25" spans="1:9" ht="21.95" customHeight="1">
      <c r="A25" s="220"/>
      <c r="B25" s="269" t="s">
        <v>297</v>
      </c>
      <c r="C25" s="270"/>
      <c r="D25" s="270"/>
      <c r="E25" s="270"/>
      <c r="F25" s="270"/>
      <c r="G25" s="270">
        <f>SUM(G22:G24)</f>
        <v>0</v>
      </c>
      <c r="H25" s="267"/>
      <c r="I25" s="221"/>
    </row>
    <row r="26" spans="1:9">
      <c r="A26" s="333" t="s">
        <v>93</v>
      </c>
      <c r="B26" s="333"/>
      <c r="C26" s="221"/>
      <c r="D26" s="221"/>
      <c r="E26" s="221"/>
      <c r="F26" s="221"/>
      <c r="G26" s="221"/>
      <c r="H26" s="222" t="s">
        <v>298</v>
      </c>
      <c r="I26" s="221"/>
    </row>
    <row r="27" spans="1:9">
      <c r="A27" s="223" t="s">
        <v>299</v>
      </c>
      <c r="B27" s="221"/>
      <c r="C27" s="224"/>
      <c r="D27" s="224"/>
      <c r="E27" s="225"/>
      <c r="F27" s="226" t="s">
        <v>34</v>
      </c>
      <c r="G27" s="224"/>
      <c r="H27" s="225"/>
      <c r="I27" s="221"/>
    </row>
    <row r="28" spans="1:9">
      <c r="A28" s="319" t="s">
        <v>284</v>
      </c>
      <c r="B28" s="320"/>
      <c r="C28" s="320"/>
      <c r="D28" s="320"/>
      <c r="E28" s="321"/>
      <c r="F28" s="330" t="str">
        <f>+Introduction!B2</f>
        <v>City of Buffalo</v>
      </c>
      <c r="G28" s="331"/>
      <c r="H28" s="332"/>
    </row>
    <row r="29" spans="1:9">
      <c r="A29" s="322" t="str">
        <f>TEXT(Introduction!B6,"[$-409]mmmm d, yyyy;@")</f>
        <v>December 31, 2021</v>
      </c>
      <c r="B29" s="323"/>
      <c r="C29" s="323"/>
      <c r="D29" s="323"/>
      <c r="E29" s="324"/>
      <c r="F29" s="227"/>
      <c r="G29" s="228"/>
      <c r="H29" s="229"/>
    </row>
    <row r="30" spans="1:9" ht="15.75" customHeight="1">
      <c r="A30" s="230"/>
      <c r="B30" s="231" t="s">
        <v>285</v>
      </c>
      <c r="C30" s="325" t="s">
        <v>286</v>
      </c>
      <c r="D30" s="326"/>
      <c r="E30" s="326"/>
      <c r="F30" s="326"/>
      <c r="G30" s="326"/>
      <c r="H30" s="327"/>
    </row>
    <row r="31" spans="1:9" ht="27.75" customHeight="1">
      <c r="A31" s="232"/>
      <c r="B31" s="229"/>
      <c r="C31" s="233" t="str">
        <f>"Fund balance, "&amp;TEXT((MONTH(Introduction!B6)&amp;"/"&amp;DAY(Introduction!B6)&amp;"/"&amp;(YEAR(Introduction!B6)-1))+1,"mmmm d, yyyy")</f>
        <v>Fund balance, January 1, 2021</v>
      </c>
      <c r="D31" s="234" t="s">
        <v>287</v>
      </c>
      <c r="E31" s="234" t="s">
        <v>288</v>
      </c>
      <c r="F31" s="234" t="s">
        <v>289</v>
      </c>
      <c r="G31" s="235" t="s">
        <v>290</v>
      </c>
      <c r="H31" s="236" t="str">
        <f>"Fund balance "&amp;TEXT(Introduction!B6,"[$-409]mmmm d, yyyy;@")</f>
        <v>Fund balance December 31, 2021</v>
      </c>
    </row>
    <row r="32" spans="1:9" ht="30.95" customHeight="1">
      <c r="A32" s="250"/>
      <c r="B32" s="200" t="s">
        <v>236</v>
      </c>
      <c r="C32" s="201"/>
      <c r="D32" s="202"/>
      <c r="E32" s="202"/>
      <c r="F32" s="203"/>
      <c r="G32" s="202"/>
      <c r="H32" s="202"/>
    </row>
    <row r="33" spans="1:8" ht="30.95" customHeight="1">
      <c r="A33" s="245"/>
      <c r="B33" s="271" t="s">
        <v>239</v>
      </c>
      <c r="C33" s="259">
        <v>21577.68</v>
      </c>
      <c r="D33" s="204">
        <v>51110.98</v>
      </c>
      <c r="E33" s="204">
        <v>5166.0200000000004</v>
      </c>
      <c r="F33" s="272"/>
      <c r="G33" s="204">
        <v>57978.55</v>
      </c>
      <c r="H33" s="205">
        <f>C33+D33+E33-G33</f>
        <v>19876.130000000005</v>
      </c>
    </row>
    <row r="34" spans="1:8" ht="30.95" customHeight="1">
      <c r="A34" s="16"/>
      <c r="B34" s="212" t="s">
        <v>240</v>
      </c>
      <c r="C34" s="197">
        <v>152042.54999999999</v>
      </c>
      <c r="D34" s="197">
        <v>28704.38</v>
      </c>
      <c r="E34" s="197">
        <v>3757.11</v>
      </c>
      <c r="F34" s="197"/>
      <c r="G34" s="197">
        <v>12955.69</v>
      </c>
      <c r="H34" s="197">
        <f>C34+D34+E34-G34</f>
        <v>171548.34999999998</v>
      </c>
    </row>
    <row r="35" spans="1:8" ht="30.95" customHeight="1">
      <c r="A35" s="18"/>
      <c r="B35" s="228" t="s">
        <v>241</v>
      </c>
      <c r="C35" s="205">
        <v>3366.97</v>
      </c>
      <c r="D35" s="205">
        <v>36249.42</v>
      </c>
      <c r="E35" s="205">
        <v>2817.83</v>
      </c>
      <c r="F35" s="205"/>
      <c r="G35" s="205">
        <v>33020.58</v>
      </c>
      <c r="H35" s="197">
        <f>C35+D35+E35-G35</f>
        <v>9413.64</v>
      </c>
    </row>
    <row r="36" spans="1:8" ht="30.95" customHeight="1">
      <c r="A36" s="208"/>
      <c r="B36" s="209" t="s">
        <v>249</v>
      </c>
      <c r="C36" s="210"/>
      <c r="D36" s="210">
        <v>11350</v>
      </c>
      <c r="E36" s="210"/>
      <c r="F36" s="210"/>
      <c r="G36" s="210">
        <v>4635.9799999999996</v>
      </c>
      <c r="H36" s="197">
        <v>6714.02</v>
      </c>
    </row>
    <row r="37" spans="1:8" ht="30.95" customHeight="1">
      <c r="A37" s="211"/>
      <c r="B37" s="216"/>
      <c r="C37" s="213"/>
      <c r="D37" s="197"/>
      <c r="E37" s="197"/>
      <c r="F37" s="197"/>
      <c r="G37" s="197"/>
      <c r="H37" s="197"/>
    </row>
    <row r="38" spans="1:8" ht="30.95" customHeight="1">
      <c r="A38" s="214"/>
      <c r="B38" s="273" t="s">
        <v>300</v>
      </c>
      <c r="C38" s="270">
        <f>SUM(C33:C37)</f>
        <v>176987.19999999998</v>
      </c>
      <c r="D38" s="270">
        <f>SUM(D33:D37)</f>
        <v>127414.78</v>
      </c>
      <c r="E38" s="270">
        <f>SUM(E33:E37)</f>
        <v>11740.960000000001</v>
      </c>
      <c r="F38" s="270"/>
      <c r="G38" s="270">
        <f>SUM(G33:G37)</f>
        <v>108590.8</v>
      </c>
      <c r="H38" s="267">
        <f>SUM(H33:H37)</f>
        <v>207552.13999999998</v>
      </c>
    </row>
    <row r="39" spans="1:8" ht="30.95" customHeight="1">
      <c r="A39" s="215"/>
      <c r="B39" s="216" t="s">
        <v>271</v>
      </c>
      <c r="C39" s="213"/>
      <c r="D39" s="197"/>
      <c r="E39" s="197"/>
      <c r="F39" s="197"/>
      <c r="G39" s="205"/>
      <c r="H39" s="197"/>
    </row>
    <row r="40" spans="1:8" ht="30.95" customHeight="1">
      <c r="A40" s="6"/>
      <c r="B40" s="274" t="s">
        <v>273</v>
      </c>
      <c r="C40" s="213"/>
      <c r="D40" s="213">
        <v>8642.11</v>
      </c>
      <c r="E40" s="213"/>
      <c r="F40" s="213"/>
      <c r="G40" s="213">
        <v>8642.11</v>
      </c>
      <c r="H40" s="197"/>
    </row>
    <row r="41" spans="1:8" ht="30.95" customHeight="1">
      <c r="A41" s="16"/>
      <c r="B41" s="212" t="s">
        <v>274</v>
      </c>
      <c r="C41" s="197"/>
      <c r="D41" s="197">
        <v>18512.88</v>
      </c>
      <c r="E41" s="197"/>
      <c r="F41" s="197"/>
      <c r="G41" s="197">
        <v>18512.88</v>
      </c>
      <c r="H41" s="197"/>
    </row>
    <row r="42" spans="1:8" ht="30.95" customHeight="1">
      <c r="A42" s="217"/>
      <c r="B42" s="209" t="s">
        <v>275</v>
      </c>
      <c r="C42" s="210"/>
      <c r="D42" s="205">
        <v>3047.66</v>
      </c>
      <c r="E42" s="205"/>
      <c r="F42" s="219"/>
      <c r="G42" s="205">
        <v>3047.66</v>
      </c>
      <c r="H42" s="197"/>
    </row>
    <row r="43" spans="1:8" ht="30.95" customHeight="1">
      <c r="A43" s="215"/>
      <c r="B43" s="212"/>
      <c r="C43" s="213"/>
      <c r="D43" s="197"/>
      <c r="E43" s="197"/>
      <c r="F43" s="197"/>
      <c r="G43" s="205"/>
      <c r="H43" s="197"/>
    </row>
    <row r="44" spans="1:8" ht="30.95" customHeight="1">
      <c r="A44" s="215"/>
      <c r="B44" s="216" t="s">
        <v>301</v>
      </c>
      <c r="C44" s="270"/>
      <c r="D44" s="270">
        <f>SUM(D40:D43)</f>
        <v>30202.65</v>
      </c>
      <c r="E44" s="270"/>
      <c r="F44" s="270"/>
      <c r="G44" s="270">
        <f>SUM(G40:G42)</f>
        <v>30202.65</v>
      </c>
      <c r="H44" s="267"/>
    </row>
    <row r="45" spans="1:8" ht="30.95" customHeight="1">
      <c r="A45" s="6"/>
      <c r="B45" s="216" t="s">
        <v>302</v>
      </c>
      <c r="C45" s="213">
        <f>SUM(C7+C15+C25+C38+C44)</f>
        <v>372879.93999999994</v>
      </c>
      <c r="D45" s="213">
        <f>SUM(D7+D15+D20+D25+D38+D44)</f>
        <v>361020.77</v>
      </c>
      <c r="E45" s="213">
        <f>SUM(E15+E38)</f>
        <v>32393.96</v>
      </c>
      <c r="F45" s="213">
        <f>SUM(F7)</f>
        <v>32393.96</v>
      </c>
      <c r="G45" s="213">
        <f>SUM(G44+G38+G20+G15+G7)</f>
        <v>282328.03000000003</v>
      </c>
      <c r="H45" s="275">
        <f>H44+H38+H25+H15+H7+H20</f>
        <v>466011.66999999993</v>
      </c>
    </row>
    <row r="46" spans="1:8">
      <c r="A46" s="318" t="s">
        <v>93</v>
      </c>
      <c r="B46" s="318"/>
      <c r="H46" s="189" t="s">
        <v>303</v>
      </c>
    </row>
  </sheetData>
  <mergeCells count="10">
    <mergeCell ref="A46:B46"/>
    <mergeCell ref="A28:E28"/>
    <mergeCell ref="A29:E29"/>
    <mergeCell ref="C30:H30"/>
    <mergeCell ref="A2:E2"/>
    <mergeCell ref="A3:E3"/>
    <mergeCell ref="C4:H4"/>
    <mergeCell ref="F2:H2"/>
    <mergeCell ref="F28:H28"/>
    <mergeCell ref="A26:B26"/>
  </mergeCells>
  <phoneticPr fontId="0" type="noConversion"/>
  <pageMargins left="0.4" right="0.4" top="0.5" bottom="0.5" header="0.5" footer="0.5"/>
  <pageSetup fitToHeight="2" orientation="landscape" r:id="rId1"/>
  <headerFooter alignWithMargins="0"/>
  <rowBreaks count="1" manualBreakCount="1">
    <brk id="2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6"/>
    <pageSetUpPr fitToPage="1"/>
  </sheetPr>
  <dimension ref="A1:H92"/>
  <sheetViews>
    <sheetView topLeftCell="A19" zoomScaleNormal="100" workbookViewId="0">
      <selection activeCell="A48" sqref="A48:H48"/>
    </sheetView>
  </sheetViews>
  <sheetFormatPr defaultRowHeight="13.15"/>
  <cols>
    <col min="1" max="1" width="17.42578125" customWidth="1"/>
    <col min="2" max="6" width="9.7109375" customWidth="1"/>
    <col min="7" max="7" width="10.42578125" customWidth="1"/>
    <col min="8" max="8" width="18.7109375" customWidth="1"/>
  </cols>
  <sheetData>
    <row r="1" spans="1:8">
      <c r="A1" s="1" t="s">
        <v>304</v>
      </c>
      <c r="B1" s="22"/>
      <c r="C1" s="22"/>
      <c r="D1" s="22"/>
      <c r="E1" s="22"/>
      <c r="F1" s="22"/>
      <c r="G1" s="22"/>
      <c r="H1" s="2"/>
    </row>
    <row r="2" spans="1:8" ht="17.100000000000001" customHeight="1">
      <c r="A2" s="298" t="s">
        <v>305</v>
      </c>
      <c r="B2" s="309"/>
      <c r="C2" s="309"/>
      <c r="D2" s="309"/>
      <c r="E2" s="309"/>
      <c r="F2" s="309"/>
      <c r="G2" s="309"/>
      <c r="H2" s="299"/>
    </row>
    <row r="3" spans="1:8" ht="16.350000000000001" customHeight="1">
      <c r="A3" s="15" t="str">
        <f>Introduction!B2</f>
        <v>City of Buffalo</v>
      </c>
      <c r="B3" s="43"/>
      <c r="C3" s="43"/>
      <c r="D3" s="43"/>
      <c r="E3" s="22"/>
      <c r="F3" s="43"/>
      <c r="G3" s="43"/>
      <c r="H3" s="60"/>
    </row>
    <row r="4" spans="1:8" ht="16.350000000000001" customHeight="1">
      <c r="A4" s="10" t="s">
        <v>306</v>
      </c>
      <c r="B4" s="1" t="s">
        <v>307</v>
      </c>
      <c r="C4" s="22"/>
      <c r="D4" s="22"/>
      <c r="E4" s="22"/>
      <c r="F4" s="1" t="s">
        <v>308</v>
      </c>
      <c r="G4" s="22"/>
      <c r="H4" s="2"/>
    </row>
    <row r="5" spans="1:8" ht="16.350000000000001" customHeight="1">
      <c r="A5" s="70"/>
      <c r="B5" s="24" t="s">
        <v>309</v>
      </c>
      <c r="C5" s="20"/>
      <c r="D5" s="20"/>
      <c r="E5" s="20"/>
      <c r="F5" s="24" t="s">
        <v>310</v>
      </c>
      <c r="G5" s="20"/>
      <c r="H5" s="5"/>
    </row>
    <row r="6" spans="1:8" ht="16.350000000000001" customHeight="1">
      <c r="A6" s="70"/>
      <c r="B6" s="70" t="s">
        <v>311</v>
      </c>
      <c r="F6" s="70" t="str">
        <f>"c. "&amp;TEXT(Introduction!B6,"[$-409]mmmm d, yyyy;@")</f>
        <v>c. December 31, 2021</v>
      </c>
      <c r="H6" s="3"/>
    </row>
    <row r="7" spans="1:8" ht="16.350000000000001" customHeight="1">
      <c r="A7" s="7"/>
      <c r="B7" s="193" t="s">
        <v>312</v>
      </c>
      <c r="C7" s="20"/>
      <c r="D7" s="20"/>
      <c r="E7" s="20"/>
      <c r="F7" s="4"/>
      <c r="G7" s="20"/>
      <c r="H7" s="5"/>
    </row>
    <row r="8" spans="1:8" ht="16.350000000000001" customHeight="1">
      <c r="A8" s="12" t="s">
        <v>313</v>
      </c>
      <c r="B8" s="43"/>
      <c r="C8" s="43"/>
      <c r="D8" s="43"/>
      <c r="E8" s="20"/>
      <c r="F8" s="147"/>
      <c r="G8" s="139"/>
      <c r="H8" s="88">
        <v>415870.25</v>
      </c>
    </row>
    <row r="9" spans="1:8" ht="16.350000000000001" customHeight="1">
      <c r="A9" s="70" t="s">
        <v>314</v>
      </c>
      <c r="H9" s="91"/>
    </row>
    <row r="10" spans="1:8" ht="16.350000000000001" customHeight="1">
      <c r="A10" s="70" t="s">
        <v>315</v>
      </c>
      <c r="B10" s="102"/>
      <c r="C10" s="29"/>
      <c r="D10" s="29"/>
      <c r="E10" s="26"/>
      <c r="F10" s="29"/>
      <c r="G10" s="29"/>
      <c r="H10" s="92"/>
    </row>
    <row r="11" spans="1:8" ht="16.350000000000001" customHeight="1">
      <c r="A11" s="7"/>
      <c r="B11" s="170"/>
      <c r="C11" s="30"/>
      <c r="D11" s="30"/>
      <c r="E11" s="27"/>
      <c r="F11" s="30"/>
      <c r="G11" s="27"/>
      <c r="H11" s="171">
        <f>SUM(B10:G11)</f>
        <v>0</v>
      </c>
    </row>
    <row r="12" spans="1:8" ht="16.350000000000001" customHeight="1">
      <c r="A12" s="70" t="s">
        <v>316</v>
      </c>
      <c r="B12" s="43"/>
      <c r="C12" s="43"/>
      <c r="D12" s="43"/>
      <c r="E12" s="43"/>
      <c r="F12" s="43"/>
      <c r="G12" s="43"/>
      <c r="H12" s="136"/>
    </row>
    <row r="13" spans="1:8" ht="16.350000000000001" customHeight="1">
      <c r="A13" s="70" t="s">
        <v>317</v>
      </c>
      <c r="B13" s="93" t="s">
        <v>318</v>
      </c>
      <c r="C13" s="94" t="s">
        <v>319</v>
      </c>
      <c r="D13" s="95" t="s">
        <v>318</v>
      </c>
      <c r="E13" s="94" t="s">
        <v>319</v>
      </c>
      <c r="F13" s="95" t="s">
        <v>318</v>
      </c>
      <c r="G13" s="96" t="s">
        <v>319</v>
      </c>
      <c r="H13" s="137"/>
    </row>
    <row r="14" spans="1:8" ht="16.350000000000001" customHeight="1">
      <c r="A14" s="70"/>
      <c r="B14" s="194" t="s">
        <v>320</v>
      </c>
      <c r="C14" s="134">
        <v>1229.5</v>
      </c>
      <c r="D14" s="255" t="s">
        <v>321</v>
      </c>
      <c r="E14" s="134">
        <v>22.91</v>
      </c>
      <c r="F14" s="153"/>
      <c r="G14" s="135"/>
      <c r="H14" s="137"/>
    </row>
    <row r="15" spans="1:8" ht="16.350000000000001" customHeight="1">
      <c r="A15" s="70"/>
      <c r="B15" s="194" t="s">
        <v>322</v>
      </c>
      <c r="C15" s="134">
        <v>80</v>
      </c>
      <c r="D15" s="153"/>
      <c r="E15" s="134"/>
      <c r="F15" s="153"/>
      <c r="G15" s="135"/>
      <c r="H15" s="137"/>
    </row>
    <row r="16" spans="1:8" ht="16.350000000000001" customHeight="1">
      <c r="A16" s="70"/>
      <c r="B16" s="194" t="s">
        <v>323</v>
      </c>
      <c r="C16" s="134">
        <v>5850.89</v>
      </c>
      <c r="D16" s="153"/>
      <c r="E16" s="134"/>
      <c r="F16" s="153"/>
      <c r="G16" s="135"/>
      <c r="H16" s="137"/>
    </row>
    <row r="17" spans="1:8" ht="16.350000000000001" customHeight="1">
      <c r="A17" s="70"/>
      <c r="B17" s="195" t="s">
        <v>324</v>
      </c>
      <c r="C17" s="134">
        <v>2728.21</v>
      </c>
      <c r="D17" s="153"/>
      <c r="E17" s="134"/>
      <c r="F17" s="153"/>
      <c r="G17" s="135"/>
      <c r="H17" s="138"/>
    </row>
    <row r="18" spans="1:8" ht="16.350000000000001" customHeight="1">
      <c r="A18" s="70"/>
      <c r="B18" s="43"/>
      <c r="G18" s="106" t="s">
        <v>325</v>
      </c>
      <c r="H18" s="88">
        <v>-9911.51</v>
      </c>
    </row>
    <row r="19" spans="1:8" ht="16.350000000000001" customHeight="1">
      <c r="A19" s="25" t="s">
        <v>326</v>
      </c>
      <c r="B19" s="20"/>
      <c r="C19" s="43"/>
      <c r="D19" s="43"/>
      <c r="E19" s="43"/>
      <c r="F19" s="43"/>
      <c r="G19" s="60"/>
      <c r="H19" s="139"/>
    </row>
    <row r="20" spans="1:8" ht="16.350000000000001" customHeight="1">
      <c r="A20" s="15"/>
      <c r="B20" s="43"/>
      <c r="C20" s="43"/>
      <c r="D20" s="43"/>
      <c r="E20" s="43"/>
      <c r="F20" s="43"/>
      <c r="G20" s="60"/>
      <c r="H20" s="88"/>
    </row>
    <row r="21" spans="1:8" ht="16.350000000000001" customHeight="1">
      <c r="A21" s="15"/>
      <c r="B21" s="43"/>
      <c r="C21" s="43"/>
      <c r="D21" s="43"/>
      <c r="E21" s="43"/>
      <c r="F21" s="43"/>
      <c r="G21" s="60"/>
      <c r="H21" s="88"/>
    </row>
    <row r="22" spans="1:8" ht="16.350000000000001" customHeight="1">
      <c r="A22" s="15"/>
      <c r="B22" s="43"/>
      <c r="C22" s="43"/>
      <c r="D22" s="43"/>
      <c r="E22" s="43"/>
      <c r="F22" s="43"/>
      <c r="G22" s="60"/>
      <c r="H22" s="88"/>
    </row>
    <row r="23" spans="1:8" ht="16.350000000000001" customHeight="1">
      <c r="A23" s="25" t="s">
        <v>327</v>
      </c>
      <c r="B23" s="43"/>
      <c r="C23" s="43"/>
      <c r="D23" s="43"/>
      <c r="E23" s="43"/>
      <c r="F23" s="43"/>
      <c r="G23" s="60"/>
      <c r="H23" s="88">
        <f>+H18+H11+H8+H20+H21+H22</f>
        <v>405958.74</v>
      </c>
    </row>
    <row r="24" spans="1:8" ht="16.350000000000001" customHeight="1">
      <c r="A24" s="99"/>
      <c r="B24" s="97"/>
      <c r="C24" s="97"/>
      <c r="D24" s="97"/>
      <c r="E24" s="97"/>
      <c r="F24" s="97"/>
      <c r="G24" s="97"/>
      <c r="H24" s="98"/>
    </row>
    <row r="25" spans="1:8" ht="16.350000000000001" customHeight="1">
      <c r="A25" s="4" t="str">
        <f>Introduction!B2</f>
        <v>City of Buffalo</v>
      </c>
      <c r="H25" s="5"/>
    </row>
    <row r="26" spans="1:8" ht="16.350000000000001" customHeight="1">
      <c r="A26" s="10" t="s">
        <v>306</v>
      </c>
      <c r="B26" s="1" t="s">
        <v>307</v>
      </c>
      <c r="C26" s="22"/>
      <c r="D26" s="22"/>
      <c r="E26" s="2"/>
      <c r="F26" s="1" t="s">
        <v>308</v>
      </c>
      <c r="G26" s="22"/>
      <c r="H26" s="2"/>
    </row>
    <row r="27" spans="1:8" ht="16.350000000000001" customHeight="1">
      <c r="A27" s="70"/>
      <c r="B27" s="24" t="s">
        <v>309</v>
      </c>
      <c r="C27" s="20"/>
      <c r="D27" s="20"/>
      <c r="E27" s="5"/>
      <c r="F27" s="24" t="s">
        <v>328</v>
      </c>
      <c r="G27" s="20"/>
      <c r="H27" s="5"/>
    </row>
    <row r="28" spans="1:8" ht="16.350000000000001" customHeight="1">
      <c r="A28" s="70"/>
      <c r="B28" s="70" t="s">
        <v>311</v>
      </c>
      <c r="E28" s="3"/>
      <c r="F28" s="70" t="str">
        <f>"c. "&amp;TEXT(Introduction!B6,"[$-409]mmmm d, yyyy;@")</f>
        <v>c. December 31, 2021</v>
      </c>
      <c r="H28" s="3"/>
    </row>
    <row r="29" spans="1:8" ht="16.350000000000001" customHeight="1">
      <c r="A29" s="4"/>
      <c r="B29" s="24" t="s">
        <v>329</v>
      </c>
      <c r="C29" s="20"/>
      <c r="D29" s="20"/>
      <c r="E29" s="5"/>
      <c r="F29" s="4"/>
      <c r="G29" s="20"/>
      <c r="H29" s="5"/>
    </row>
    <row r="30" spans="1:8" ht="16.350000000000001" customHeight="1">
      <c r="A30" s="25" t="s">
        <v>313</v>
      </c>
      <c r="B30" s="43"/>
      <c r="C30" s="43"/>
      <c r="D30" s="43"/>
      <c r="E30" s="20"/>
      <c r="F30" s="147"/>
      <c r="G30" s="139"/>
      <c r="H30" s="88">
        <v>17865.39</v>
      </c>
    </row>
    <row r="31" spans="1:8" ht="16.350000000000001" customHeight="1">
      <c r="A31" s="70" t="s">
        <v>314</v>
      </c>
      <c r="H31" s="91"/>
    </row>
    <row r="32" spans="1:8" ht="16.350000000000001" customHeight="1">
      <c r="A32" s="70" t="s">
        <v>315</v>
      </c>
      <c r="B32" s="172"/>
      <c r="C32" s="173"/>
      <c r="D32" s="173"/>
      <c r="E32" s="174"/>
      <c r="F32" s="173"/>
      <c r="G32" s="173"/>
      <c r="H32" s="92"/>
    </row>
    <row r="33" spans="1:8" ht="16.350000000000001" customHeight="1">
      <c r="A33" s="7"/>
      <c r="B33" s="175">
        <v>0</v>
      </c>
      <c r="C33" s="176"/>
      <c r="D33" s="176"/>
      <c r="E33" s="177"/>
      <c r="F33" s="176"/>
      <c r="G33" s="177"/>
      <c r="H33" s="171"/>
    </row>
    <row r="34" spans="1:8" ht="16.350000000000001" customHeight="1">
      <c r="A34" s="70" t="s">
        <v>316</v>
      </c>
      <c r="B34" s="43"/>
      <c r="C34" s="43"/>
      <c r="D34" s="43"/>
      <c r="E34" s="43"/>
      <c r="F34" s="43"/>
      <c r="G34" s="43"/>
      <c r="H34" s="136"/>
    </row>
    <row r="35" spans="1:8" ht="16.350000000000001" customHeight="1">
      <c r="A35" s="70" t="s">
        <v>317</v>
      </c>
      <c r="B35" s="93" t="s">
        <v>318</v>
      </c>
      <c r="C35" s="94" t="s">
        <v>319</v>
      </c>
      <c r="D35" s="95" t="s">
        <v>318</v>
      </c>
      <c r="E35" s="94" t="s">
        <v>319</v>
      </c>
      <c r="F35" s="95" t="s">
        <v>318</v>
      </c>
      <c r="G35" s="96" t="s">
        <v>319</v>
      </c>
      <c r="H35" s="137"/>
    </row>
    <row r="36" spans="1:8" ht="16.350000000000001" customHeight="1">
      <c r="A36" s="70"/>
      <c r="B36" s="152"/>
      <c r="C36" s="134"/>
      <c r="D36" s="153"/>
      <c r="E36" s="134"/>
      <c r="F36" s="153"/>
      <c r="G36" s="135"/>
      <c r="H36" s="137"/>
    </row>
    <row r="37" spans="1:8" ht="16.350000000000001" customHeight="1">
      <c r="A37" s="70"/>
      <c r="B37" s="152"/>
      <c r="C37" s="134"/>
      <c r="D37" s="153"/>
      <c r="E37" s="134"/>
      <c r="F37" s="153"/>
      <c r="G37" s="135"/>
      <c r="H37" s="137"/>
    </row>
    <row r="38" spans="1:8" ht="16.350000000000001" customHeight="1">
      <c r="A38" s="70"/>
      <c r="B38" s="152"/>
      <c r="C38" s="134"/>
      <c r="D38" s="153"/>
      <c r="E38" s="134"/>
      <c r="F38" s="153"/>
      <c r="G38" s="135"/>
      <c r="H38" s="137"/>
    </row>
    <row r="39" spans="1:8" ht="16.350000000000001" customHeight="1">
      <c r="A39" s="70"/>
      <c r="B39" s="152"/>
      <c r="C39" s="134"/>
      <c r="D39" s="153"/>
      <c r="E39" s="134"/>
      <c r="F39" s="153"/>
      <c r="G39" s="135"/>
      <c r="H39" s="138"/>
    </row>
    <row r="40" spans="1:8" ht="16.350000000000001" customHeight="1">
      <c r="A40" s="70"/>
      <c r="G40" s="106" t="s">
        <v>325</v>
      </c>
      <c r="H40" s="88">
        <f>-SUM(C36:C39,E36:E39,G36:G39)</f>
        <v>0</v>
      </c>
    </row>
    <row r="41" spans="1:8" ht="16.350000000000001" customHeight="1">
      <c r="A41" s="25" t="s">
        <v>326</v>
      </c>
      <c r="B41" s="43"/>
      <c r="C41" s="43"/>
      <c r="D41" s="43"/>
      <c r="E41" s="43"/>
      <c r="F41" s="43"/>
      <c r="G41" s="60"/>
      <c r="H41" s="139"/>
    </row>
    <row r="42" spans="1:8" ht="16.350000000000001" customHeight="1">
      <c r="A42" s="15"/>
      <c r="B42" s="43"/>
      <c r="C42" s="43"/>
      <c r="D42" s="43"/>
      <c r="E42" s="43"/>
      <c r="F42" s="43"/>
      <c r="G42" s="60"/>
      <c r="H42" s="88"/>
    </row>
    <row r="43" spans="1:8" ht="16.350000000000001" customHeight="1">
      <c r="A43" s="15"/>
      <c r="B43" s="43"/>
      <c r="C43" s="43"/>
      <c r="D43" s="43"/>
      <c r="E43" s="43"/>
      <c r="F43" s="43"/>
      <c r="G43" s="60"/>
      <c r="H43" s="88"/>
    </row>
    <row r="44" spans="1:8" ht="16.350000000000001" customHeight="1">
      <c r="A44" s="15"/>
      <c r="B44" s="43"/>
      <c r="C44" s="43"/>
      <c r="D44" s="43"/>
      <c r="E44" s="43"/>
      <c r="F44" s="43"/>
      <c r="G44" s="60"/>
      <c r="H44" s="88"/>
    </row>
    <row r="45" spans="1:8" ht="16.350000000000001" customHeight="1">
      <c r="A45" s="25" t="s">
        <v>327</v>
      </c>
      <c r="B45" s="43"/>
      <c r="C45" s="43"/>
      <c r="D45" s="43"/>
      <c r="E45" s="43"/>
      <c r="F45" s="43"/>
      <c r="G45" s="60"/>
      <c r="H45" s="88">
        <v>17865.39</v>
      </c>
    </row>
    <row r="46" spans="1:8">
      <c r="A46" s="184" t="s">
        <v>330</v>
      </c>
      <c r="H46" s="185" t="s">
        <v>93</v>
      </c>
    </row>
    <row r="47" spans="1:8">
      <c r="A47" s="1" t="s">
        <v>304</v>
      </c>
      <c r="B47" s="22"/>
      <c r="C47" s="22"/>
      <c r="D47" s="22"/>
      <c r="E47" s="22"/>
      <c r="F47" s="22"/>
      <c r="G47" s="22"/>
      <c r="H47" s="2"/>
    </row>
    <row r="48" spans="1:8" ht="17.100000000000001" customHeight="1">
      <c r="A48" s="298" t="s">
        <v>305</v>
      </c>
      <c r="B48" s="309"/>
      <c r="C48" s="309"/>
      <c r="D48" s="309"/>
      <c r="E48" s="309"/>
      <c r="F48" s="309"/>
      <c r="G48" s="309"/>
      <c r="H48" s="299"/>
    </row>
    <row r="49" spans="1:8" ht="16.350000000000001" customHeight="1">
      <c r="A49" s="15" t="str">
        <f>Introduction!B2</f>
        <v>City of Buffalo</v>
      </c>
      <c r="B49" s="43"/>
      <c r="C49" s="43"/>
      <c r="D49" s="43"/>
      <c r="E49" s="22"/>
      <c r="F49" s="43"/>
      <c r="G49" s="43"/>
      <c r="H49" s="60"/>
    </row>
    <row r="50" spans="1:8" ht="16.350000000000001" customHeight="1">
      <c r="A50" s="10" t="s">
        <v>306</v>
      </c>
      <c r="B50" s="1" t="s">
        <v>307</v>
      </c>
      <c r="C50" s="22"/>
      <c r="D50" s="22"/>
      <c r="E50" s="22"/>
      <c r="F50" s="1" t="s">
        <v>308</v>
      </c>
      <c r="G50" s="22"/>
      <c r="H50" s="2"/>
    </row>
    <row r="51" spans="1:8" ht="16.350000000000001" customHeight="1">
      <c r="A51" s="70"/>
      <c r="B51" s="4"/>
      <c r="C51" s="20"/>
      <c r="D51" s="20"/>
      <c r="E51" s="20"/>
      <c r="F51" s="4"/>
      <c r="G51" s="20"/>
      <c r="H51" s="5"/>
    </row>
    <row r="52" spans="1:8" ht="16.350000000000001" customHeight="1">
      <c r="A52" s="70"/>
      <c r="B52" s="70" t="s">
        <v>311</v>
      </c>
      <c r="F52" s="70" t="str">
        <f>"c. "&amp;TEXT(Introduction!B6,"[$-409]mmmm d, yyyy;@")</f>
        <v>c. December 31, 2021</v>
      </c>
      <c r="H52" s="3"/>
    </row>
    <row r="53" spans="1:8" ht="16.350000000000001" customHeight="1">
      <c r="A53" s="7"/>
      <c r="B53" s="20"/>
      <c r="C53" s="20"/>
      <c r="D53" s="20"/>
      <c r="E53" s="20"/>
      <c r="F53" s="4"/>
      <c r="G53" s="20"/>
      <c r="H53" s="5"/>
    </row>
    <row r="54" spans="1:8" ht="16.350000000000001" customHeight="1">
      <c r="A54" s="12" t="s">
        <v>313</v>
      </c>
      <c r="B54" s="43"/>
      <c r="C54" s="43"/>
      <c r="D54" s="43"/>
      <c r="E54" s="20"/>
      <c r="F54" s="147"/>
      <c r="G54" s="139"/>
      <c r="H54" s="88"/>
    </row>
    <row r="55" spans="1:8" ht="16.350000000000001" customHeight="1">
      <c r="A55" s="70" t="s">
        <v>314</v>
      </c>
      <c r="H55" s="91"/>
    </row>
    <row r="56" spans="1:8" ht="16.350000000000001" customHeight="1">
      <c r="A56" s="70" t="s">
        <v>315</v>
      </c>
      <c r="B56" s="172"/>
      <c r="C56" s="173"/>
      <c r="D56" s="173"/>
      <c r="E56" s="174"/>
      <c r="F56" s="173"/>
      <c r="G56" s="173"/>
      <c r="H56" s="92"/>
    </row>
    <row r="57" spans="1:8" ht="16.350000000000001" customHeight="1">
      <c r="A57" s="7"/>
      <c r="B57" s="175"/>
      <c r="C57" s="176"/>
      <c r="D57" s="176"/>
      <c r="E57" s="177"/>
      <c r="F57" s="176"/>
      <c r="G57" s="177"/>
      <c r="H57" s="171">
        <f>SUM(B56:G57)</f>
        <v>0</v>
      </c>
    </row>
    <row r="58" spans="1:8" ht="16.350000000000001" customHeight="1">
      <c r="A58" s="70" t="s">
        <v>316</v>
      </c>
      <c r="B58" s="43"/>
      <c r="C58" s="43"/>
      <c r="D58" s="43"/>
      <c r="E58" s="43"/>
      <c r="F58" s="43"/>
      <c r="G58" s="43"/>
      <c r="H58" s="136"/>
    </row>
    <row r="59" spans="1:8" ht="16.350000000000001" customHeight="1">
      <c r="A59" s="70" t="s">
        <v>317</v>
      </c>
      <c r="B59" s="93" t="s">
        <v>318</v>
      </c>
      <c r="C59" s="94" t="s">
        <v>319</v>
      </c>
      <c r="D59" s="95" t="s">
        <v>318</v>
      </c>
      <c r="E59" s="94" t="s">
        <v>319</v>
      </c>
      <c r="F59" s="95" t="s">
        <v>318</v>
      </c>
      <c r="G59" s="96" t="s">
        <v>319</v>
      </c>
      <c r="H59" s="137"/>
    </row>
    <row r="60" spans="1:8" ht="16.350000000000001" customHeight="1">
      <c r="A60" s="70"/>
      <c r="B60" s="152"/>
      <c r="C60" s="134"/>
      <c r="D60" s="153"/>
      <c r="E60" s="134"/>
      <c r="F60" s="153"/>
      <c r="G60" s="135"/>
      <c r="H60" s="137"/>
    </row>
    <row r="61" spans="1:8" ht="16.350000000000001" customHeight="1">
      <c r="A61" s="70"/>
      <c r="B61" s="152"/>
      <c r="C61" s="134"/>
      <c r="D61" s="153"/>
      <c r="E61" s="134"/>
      <c r="F61" s="153"/>
      <c r="G61" s="135"/>
      <c r="H61" s="137"/>
    </row>
    <row r="62" spans="1:8" ht="16.350000000000001" customHeight="1">
      <c r="A62" s="70"/>
      <c r="B62" s="152"/>
      <c r="C62" s="134"/>
      <c r="D62" s="153"/>
      <c r="E62" s="134"/>
      <c r="F62" s="153"/>
      <c r="G62" s="135"/>
      <c r="H62" s="137"/>
    </row>
    <row r="63" spans="1:8" ht="16.350000000000001" customHeight="1">
      <c r="A63" s="70"/>
      <c r="B63" s="152"/>
      <c r="C63" s="134"/>
      <c r="D63" s="153"/>
      <c r="E63" s="134"/>
      <c r="F63" s="153"/>
      <c r="G63" s="135"/>
      <c r="H63" s="138"/>
    </row>
    <row r="64" spans="1:8" ht="16.350000000000001" customHeight="1">
      <c r="A64" s="70"/>
      <c r="G64" s="106" t="s">
        <v>325</v>
      </c>
      <c r="H64" s="88">
        <f>-SUM(C60:C63,E60:E63,G60:G63)</f>
        <v>0</v>
      </c>
    </row>
    <row r="65" spans="1:8" ht="16.350000000000001" customHeight="1">
      <c r="A65" s="25" t="s">
        <v>326</v>
      </c>
      <c r="B65" s="43"/>
      <c r="C65" s="43"/>
      <c r="D65" s="43"/>
      <c r="E65" s="43"/>
      <c r="F65" s="43"/>
      <c r="G65" s="60"/>
      <c r="H65" s="139"/>
    </row>
    <row r="66" spans="1:8" ht="16.350000000000001" customHeight="1">
      <c r="A66" s="15"/>
      <c r="B66" s="43"/>
      <c r="C66" s="43"/>
      <c r="D66" s="43"/>
      <c r="E66" s="43"/>
      <c r="F66" s="43"/>
      <c r="G66" s="60"/>
      <c r="H66" s="88"/>
    </row>
    <row r="67" spans="1:8" ht="16.350000000000001" customHeight="1">
      <c r="A67" s="15"/>
      <c r="B67" s="43"/>
      <c r="C67" s="43"/>
      <c r="D67" s="43"/>
      <c r="E67" s="43"/>
      <c r="F67" s="43"/>
      <c r="G67" s="60"/>
      <c r="H67" s="88"/>
    </row>
    <row r="68" spans="1:8" ht="16.350000000000001" customHeight="1">
      <c r="A68" s="15"/>
      <c r="B68" s="43"/>
      <c r="C68" s="43"/>
      <c r="D68" s="43"/>
      <c r="E68" s="43"/>
      <c r="F68" s="43"/>
      <c r="G68" s="60"/>
      <c r="H68" s="88"/>
    </row>
    <row r="69" spans="1:8" ht="16.350000000000001" customHeight="1">
      <c r="A69" s="25" t="s">
        <v>327</v>
      </c>
      <c r="B69" s="43"/>
      <c r="C69" s="43"/>
      <c r="D69" s="43"/>
      <c r="E69" s="43"/>
      <c r="F69" s="43"/>
      <c r="G69" s="60"/>
      <c r="H69" s="88">
        <f>+H64+H57+H54+H66+H67+H68</f>
        <v>0</v>
      </c>
    </row>
    <row r="70" spans="1:8" ht="16.350000000000001" customHeight="1">
      <c r="A70" s="99"/>
      <c r="B70" s="97"/>
      <c r="C70" s="97"/>
      <c r="D70" s="97"/>
      <c r="E70" s="97"/>
      <c r="F70" s="97"/>
      <c r="G70" s="97"/>
      <c r="H70" s="98"/>
    </row>
    <row r="71" spans="1:8" ht="16.350000000000001" customHeight="1">
      <c r="A71" s="4" t="str">
        <f>Introduction!B2</f>
        <v>City of Buffalo</v>
      </c>
      <c r="H71" s="5"/>
    </row>
    <row r="72" spans="1:8" ht="16.350000000000001" customHeight="1">
      <c r="A72" s="10" t="s">
        <v>306</v>
      </c>
      <c r="B72" s="1" t="s">
        <v>307</v>
      </c>
      <c r="C72" s="22"/>
      <c r="D72" s="22"/>
      <c r="E72" s="2"/>
      <c r="F72" s="1" t="s">
        <v>308</v>
      </c>
      <c r="G72" s="22"/>
      <c r="H72" s="2"/>
    </row>
    <row r="73" spans="1:8" ht="16.350000000000001" customHeight="1">
      <c r="A73" s="70"/>
      <c r="B73" s="4"/>
      <c r="C73" s="20"/>
      <c r="D73" s="20"/>
      <c r="E73" s="5"/>
      <c r="F73" s="4"/>
      <c r="G73" s="20"/>
      <c r="H73" s="5"/>
    </row>
    <row r="74" spans="1:8" ht="16.350000000000001" customHeight="1">
      <c r="A74" s="70"/>
      <c r="B74" s="70" t="s">
        <v>311</v>
      </c>
      <c r="E74" s="3"/>
      <c r="F74" s="70" t="str">
        <f>"c. "&amp;TEXT(Introduction!B6,"[$-409]mmmm d, yyyy;@")</f>
        <v>c. December 31, 2021</v>
      </c>
      <c r="H74" s="3"/>
    </row>
    <row r="75" spans="1:8" ht="16.350000000000001" customHeight="1">
      <c r="A75" s="4"/>
      <c r="B75" s="4"/>
      <c r="C75" s="20"/>
      <c r="D75" s="20"/>
      <c r="E75" s="5"/>
      <c r="F75" s="4"/>
      <c r="G75" s="20"/>
      <c r="H75" s="5"/>
    </row>
    <row r="76" spans="1:8" ht="16.350000000000001" customHeight="1">
      <c r="A76" s="25" t="s">
        <v>313</v>
      </c>
      <c r="B76" s="43"/>
      <c r="C76" s="43"/>
      <c r="D76" s="43"/>
      <c r="E76" s="20"/>
      <c r="F76" s="147"/>
      <c r="G76" s="139"/>
      <c r="H76" s="88"/>
    </row>
    <row r="77" spans="1:8" ht="16.350000000000001" customHeight="1">
      <c r="A77" s="70" t="s">
        <v>314</v>
      </c>
      <c r="H77" s="91"/>
    </row>
    <row r="78" spans="1:8" ht="16.350000000000001" customHeight="1">
      <c r="A78" s="70" t="s">
        <v>315</v>
      </c>
      <c r="B78" s="172"/>
      <c r="C78" s="173"/>
      <c r="D78" s="173"/>
      <c r="E78" s="174"/>
      <c r="F78" s="173"/>
      <c r="G78" s="173"/>
      <c r="H78" s="92"/>
    </row>
    <row r="79" spans="1:8" ht="16.350000000000001" customHeight="1">
      <c r="A79" s="7"/>
      <c r="B79" s="175"/>
      <c r="C79" s="176"/>
      <c r="D79" s="176"/>
      <c r="E79" s="177"/>
      <c r="F79" s="176"/>
      <c r="G79" s="177"/>
      <c r="H79" s="171">
        <f>SUM(B78:G79)</f>
        <v>0</v>
      </c>
    </row>
    <row r="80" spans="1:8" ht="16.350000000000001" customHeight="1">
      <c r="A80" s="70" t="s">
        <v>316</v>
      </c>
      <c r="B80" s="43"/>
      <c r="C80" s="43"/>
      <c r="D80" s="43"/>
      <c r="E80" s="43"/>
      <c r="F80" s="43"/>
      <c r="G80" s="43"/>
      <c r="H80" s="136"/>
    </row>
    <row r="81" spans="1:8" ht="16.350000000000001" customHeight="1">
      <c r="A81" s="70" t="s">
        <v>317</v>
      </c>
      <c r="B81" s="93" t="s">
        <v>318</v>
      </c>
      <c r="C81" s="94" t="s">
        <v>319</v>
      </c>
      <c r="D81" s="95" t="s">
        <v>318</v>
      </c>
      <c r="E81" s="94" t="s">
        <v>319</v>
      </c>
      <c r="F81" s="95" t="s">
        <v>318</v>
      </c>
      <c r="G81" s="96" t="s">
        <v>319</v>
      </c>
      <c r="H81" s="137"/>
    </row>
    <row r="82" spans="1:8" ht="16.350000000000001" customHeight="1">
      <c r="A82" s="70"/>
      <c r="B82" s="152"/>
      <c r="C82" s="134"/>
      <c r="D82" s="153"/>
      <c r="E82" s="134"/>
      <c r="F82" s="153"/>
      <c r="G82" s="135"/>
      <c r="H82" s="137"/>
    </row>
    <row r="83" spans="1:8" ht="16.350000000000001" customHeight="1">
      <c r="A83" s="70"/>
      <c r="B83" s="152"/>
      <c r="C83" s="134"/>
      <c r="D83" s="153"/>
      <c r="E83" s="134"/>
      <c r="F83" s="153"/>
      <c r="G83" s="135"/>
      <c r="H83" s="137"/>
    </row>
    <row r="84" spans="1:8" ht="16.350000000000001" customHeight="1">
      <c r="A84" s="70"/>
      <c r="B84" s="152"/>
      <c r="C84" s="134"/>
      <c r="D84" s="153"/>
      <c r="E84" s="134"/>
      <c r="F84" s="153"/>
      <c r="G84" s="135"/>
      <c r="H84" s="137"/>
    </row>
    <row r="85" spans="1:8" ht="16.350000000000001" customHeight="1">
      <c r="A85" s="70"/>
      <c r="B85" s="152"/>
      <c r="C85" s="134"/>
      <c r="D85" s="153"/>
      <c r="E85" s="134"/>
      <c r="F85" s="153"/>
      <c r="G85" s="135"/>
      <c r="H85" s="138"/>
    </row>
    <row r="86" spans="1:8" ht="16.350000000000001" customHeight="1">
      <c r="A86" s="70"/>
      <c r="G86" s="106" t="s">
        <v>325</v>
      </c>
      <c r="H86" s="88">
        <f>-SUM(C82:C85,E82:E85,G82:G85)</f>
        <v>0</v>
      </c>
    </row>
    <row r="87" spans="1:8" ht="16.350000000000001" customHeight="1">
      <c r="A87" s="25" t="s">
        <v>326</v>
      </c>
      <c r="B87" s="43"/>
      <c r="C87" s="43"/>
      <c r="D87" s="43"/>
      <c r="E87" s="43"/>
      <c r="F87" s="43"/>
      <c r="G87" s="60"/>
      <c r="H87" s="139"/>
    </row>
    <row r="88" spans="1:8" ht="16.350000000000001" customHeight="1">
      <c r="A88" s="15"/>
      <c r="B88" s="43"/>
      <c r="C88" s="43"/>
      <c r="D88" s="43"/>
      <c r="E88" s="43"/>
      <c r="F88" s="43"/>
      <c r="G88" s="60"/>
      <c r="H88" s="88"/>
    </row>
    <row r="89" spans="1:8" ht="16.350000000000001" customHeight="1">
      <c r="A89" s="15"/>
      <c r="B89" s="43"/>
      <c r="C89" s="43"/>
      <c r="D89" s="43"/>
      <c r="E89" s="43"/>
      <c r="F89" s="43"/>
      <c r="G89" s="60"/>
      <c r="H89" s="88"/>
    </row>
    <row r="90" spans="1:8" ht="16.350000000000001" customHeight="1">
      <c r="A90" s="15"/>
      <c r="B90" s="43"/>
      <c r="C90" s="43"/>
      <c r="D90" s="43"/>
      <c r="E90" s="43"/>
      <c r="F90" s="43"/>
      <c r="G90" s="60"/>
      <c r="H90" s="88"/>
    </row>
    <row r="91" spans="1:8" ht="16.350000000000001" customHeight="1">
      <c r="A91" s="25" t="s">
        <v>327</v>
      </c>
      <c r="B91" s="43"/>
      <c r="C91" s="43"/>
      <c r="D91" s="43"/>
      <c r="E91" s="43"/>
      <c r="F91" s="43"/>
      <c r="G91" s="60"/>
      <c r="H91" s="88">
        <f>+H86+H79+H76+H88+H89+H90</f>
        <v>0</v>
      </c>
    </row>
    <row r="92" spans="1:8">
      <c r="A92" s="184" t="s">
        <v>93</v>
      </c>
      <c r="H92" s="184" t="s">
        <v>331</v>
      </c>
    </row>
  </sheetData>
  <mergeCells count="2">
    <mergeCell ref="A2:H2"/>
    <mergeCell ref="A48:H48"/>
  </mergeCells>
  <phoneticPr fontId="0" type="noConversion"/>
  <printOptions horizontalCentered="1"/>
  <pageMargins left="0.4" right="0.4" top="0.5" bottom="0.5" header="0.5" footer="0.5"/>
  <pageSetup fitToHeight="2" orientation="portrait" r:id="rId1"/>
  <headerFooter alignWithMargins="0"/>
  <rowBreaks count="1" manualBreakCount="1">
    <brk id="4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6"/>
    <pageSetUpPr fitToPage="1"/>
  </sheetPr>
  <dimension ref="A1:K29"/>
  <sheetViews>
    <sheetView zoomScaleNormal="100" workbookViewId="0">
      <selection activeCell="J4" sqref="J4:J5"/>
    </sheetView>
  </sheetViews>
  <sheetFormatPr defaultRowHeight="13.15"/>
  <cols>
    <col min="1" max="1" width="26.140625" customWidth="1"/>
    <col min="2" max="2" width="14.5703125" customWidth="1"/>
    <col min="3" max="3" width="12.5703125" customWidth="1"/>
    <col min="4" max="10" width="11.28515625" customWidth="1"/>
    <col min="11" max="11" width="10.42578125" bestFit="1" customWidth="1"/>
  </cols>
  <sheetData>
    <row r="1" spans="1:11">
      <c r="A1" s="1" t="s">
        <v>332</v>
      </c>
      <c r="B1" s="22"/>
      <c r="C1" s="22"/>
      <c r="D1" s="22"/>
      <c r="E1" s="22"/>
      <c r="F1" s="22"/>
      <c r="G1" s="2"/>
      <c r="H1" s="22" t="s">
        <v>34</v>
      </c>
      <c r="I1" s="22"/>
      <c r="J1" s="2"/>
    </row>
    <row r="2" spans="1:11">
      <c r="A2" s="298" t="str">
        <f>"INVESTMENTS ON HAND AT "&amp;TEXT(Introduction!B6,"[$-409]mmmm d, yyyy;@")</f>
        <v>INVESTMENTS ON HAND AT December 31, 2021</v>
      </c>
      <c r="B2" s="309"/>
      <c r="C2" s="309"/>
      <c r="D2" s="309"/>
      <c r="E2" s="309"/>
      <c r="F2" s="309"/>
      <c r="G2" s="299"/>
      <c r="H2" s="288" t="str">
        <f>+Introduction!B2</f>
        <v>City of Buffalo</v>
      </c>
      <c r="I2" s="334"/>
      <c r="J2" s="289"/>
    </row>
    <row r="3" spans="1:11" ht="47.25" customHeight="1">
      <c r="A3" s="90" t="s">
        <v>333</v>
      </c>
      <c r="B3" s="90" t="s">
        <v>334</v>
      </c>
      <c r="C3" s="90" t="s">
        <v>335</v>
      </c>
      <c r="D3" s="90" t="s">
        <v>336</v>
      </c>
      <c r="E3" s="90" t="s">
        <v>337</v>
      </c>
      <c r="F3" s="90" t="s">
        <v>338</v>
      </c>
      <c r="G3" s="90" t="s">
        <v>339</v>
      </c>
      <c r="H3" s="90" t="s">
        <v>340</v>
      </c>
      <c r="I3" s="90" t="s">
        <v>341</v>
      </c>
      <c r="J3" s="90" t="s">
        <v>342</v>
      </c>
    </row>
    <row r="4" spans="1:11" ht="24.95" customHeight="1">
      <c r="A4" s="212" t="s">
        <v>343</v>
      </c>
      <c r="B4" s="212" t="s">
        <v>344</v>
      </c>
      <c r="C4" s="198">
        <v>1004528</v>
      </c>
      <c r="D4" s="198">
        <v>0.35</v>
      </c>
      <c r="E4" s="237">
        <v>45472</v>
      </c>
      <c r="F4" s="238">
        <v>39993</v>
      </c>
      <c r="G4" s="197">
        <v>12514.15</v>
      </c>
      <c r="H4" s="197">
        <v>218.05</v>
      </c>
      <c r="I4" s="197">
        <f>J4-G4</f>
        <v>1332</v>
      </c>
      <c r="J4" s="197">
        <v>13846.15</v>
      </c>
      <c r="K4" s="204"/>
    </row>
    <row r="5" spans="1:11" ht="24.95" customHeight="1">
      <c r="A5" s="212" t="s">
        <v>345</v>
      </c>
      <c r="B5" s="212" t="s">
        <v>344</v>
      </c>
      <c r="C5" s="198">
        <v>1004730</v>
      </c>
      <c r="D5" s="198">
        <v>1.64</v>
      </c>
      <c r="E5" s="238">
        <v>44707</v>
      </c>
      <c r="F5" s="238">
        <v>41055</v>
      </c>
      <c r="G5" s="197">
        <v>24615.32</v>
      </c>
      <c r="H5" s="197">
        <v>455.55</v>
      </c>
      <c r="I5" s="197">
        <f>J5-G5</f>
        <v>3617.91</v>
      </c>
      <c r="J5" s="197">
        <v>28233.23</v>
      </c>
    </row>
    <row r="6" spans="1:11" ht="24.95" customHeight="1">
      <c r="A6" s="14"/>
      <c r="B6" s="14"/>
      <c r="C6" s="14"/>
      <c r="D6" s="14"/>
      <c r="E6" s="14"/>
      <c r="F6" s="14"/>
      <c r="G6" s="88"/>
      <c r="H6" s="88"/>
      <c r="I6" s="88"/>
      <c r="J6" s="88"/>
    </row>
    <row r="7" spans="1:11" ht="24.95" customHeight="1">
      <c r="A7" s="69"/>
      <c r="B7" s="69"/>
      <c r="C7" s="14"/>
      <c r="D7" s="14"/>
      <c r="E7" s="14"/>
      <c r="F7" s="14"/>
      <c r="G7" s="88"/>
      <c r="H7" s="88"/>
      <c r="I7" s="88"/>
      <c r="J7" s="88"/>
    </row>
    <row r="8" spans="1:11" ht="24.95" customHeight="1">
      <c r="A8" s="69" t="s">
        <v>346</v>
      </c>
      <c r="B8" s="69" t="s">
        <v>347</v>
      </c>
      <c r="C8" s="14"/>
      <c r="D8" s="14"/>
      <c r="E8" s="14"/>
      <c r="F8" s="14"/>
      <c r="G8" s="88"/>
      <c r="H8" s="88">
        <v>0.04</v>
      </c>
      <c r="I8" s="88"/>
      <c r="J8" s="88">
        <v>108.18</v>
      </c>
    </row>
    <row r="9" spans="1:11" ht="24.95" customHeight="1">
      <c r="A9" s="14"/>
      <c r="B9" s="14"/>
      <c r="C9" s="14"/>
      <c r="D9" s="14"/>
      <c r="E9" s="14"/>
      <c r="F9" s="14"/>
      <c r="G9" s="88"/>
      <c r="H9" s="88"/>
      <c r="I9" s="88"/>
      <c r="J9" s="88"/>
    </row>
    <row r="10" spans="1:11" ht="24.95" customHeight="1">
      <c r="A10" s="14"/>
      <c r="B10" s="14"/>
      <c r="C10" s="14"/>
      <c r="D10" s="14"/>
      <c r="E10" s="14"/>
      <c r="F10" s="14"/>
      <c r="G10" s="88"/>
      <c r="H10" s="88"/>
      <c r="I10" s="88"/>
      <c r="J10" s="88"/>
    </row>
    <row r="11" spans="1:11" ht="24.95" customHeight="1">
      <c r="A11" s="14"/>
      <c r="B11" s="14"/>
      <c r="C11" s="14"/>
      <c r="D11" s="14"/>
      <c r="E11" s="14"/>
      <c r="F11" s="14"/>
      <c r="G11" s="88"/>
      <c r="H11" s="88"/>
      <c r="I11" s="88"/>
      <c r="J11" s="88"/>
    </row>
    <row r="12" spans="1:11" ht="24.95" customHeight="1">
      <c r="A12" s="14"/>
      <c r="B12" s="14"/>
      <c r="C12" s="14"/>
      <c r="D12" s="14"/>
      <c r="E12" s="14"/>
      <c r="F12" s="14"/>
      <c r="G12" s="88"/>
      <c r="H12" s="88"/>
      <c r="I12" s="88"/>
      <c r="J12" s="88"/>
    </row>
    <row r="13" spans="1:11" ht="24.95" customHeight="1">
      <c r="A13" s="14"/>
      <c r="B13" s="14"/>
      <c r="C13" s="14"/>
      <c r="D13" s="14"/>
      <c r="E13" s="14"/>
      <c r="F13" s="14"/>
      <c r="G13" s="88"/>
      <c r="H13" s="88"/>
      <c r="I13" s="88"/>
      <c r="J13" s="88"/>
    </row>
    <row r="14" spans="1:11" ht="24.95" customHeight="1">
      <c r="A14" s="14"/>
      <c r="B14" s="14"/>
      <c r="C14" s="14"/>
      <c r="D14" s="14"/>
      <c r="E14" s="14"/>
      <c r="F14" s="14"/>
      <c r="G14" s="88"/>
      <c r="H14" s="88"/>
      <c r="I14" s="88"/>
      <c r="J14" s="88"/>
    </row>
    <row r="15" spans="1:11" ht="24.95" customHeight="1">
      <c r="A15" s="14"/>
      <c r="B15" s="14"/>
      <c r="C15" s="14"/>
      <c r="D15" s="14"/>
      <c r="E15" s="14"/>
      <c r="F15" s="14"/>
      <c r="G15" s="88"/>
      <c r="H15" s="88"/>
      <c r="I15" s="88"/>
      <c r="J15" s="88"/>
    </row>
    <row r="16" spans="1:11" ht="24.95" customHeight="1">
      <c r="A16" s="14"/>
      <c r="B16" s="14"/>
      <c r="C16" s="14"/>
      <c r="D16" s="14"/>
      <c r="E16" s="14"/>
      <c r="F16" s="14"/>
      <c r="G16" s="88"/>
      <c r="H16" s="88"/>
      <c r="I16" s="88"/>
      <c r="J16" s="88"/>
    </row>
    <row r="17" spans="1:10" ht="24.95" customHeight="1">
      <c r="A17" s="14"/>
      <c r="B17" s="14"/>
      <c r="C17" s="14"/>
      <c r="D17" s="14"/>
      <c r="E17" s="14"/>
      <c r="F17" s="14"/>
      <c r="G17" s="88"/>
      <c r="H17" s="88"/>
      <c r="I17" s="88"/>
      <c r="J17" s="88"/>
    </row>
    <row r="18" spans="1:10" ht="24.95" customHeight="1">
      <c r="A18" s="14"/>
      <c r="B18" s="14"/>
      <c r="C18" s="14"/>
      <c r="D18" s="14"/>
      <c r="E18" s="14"/>
      <c r="F18" s="14"/>
      <c r="G18" s="88"/>
      <c r="H18" s="88"/>
      <c r="I18" s="88"/>
      <c r="J18" s="88"/>
    </row>
    <row r="19" spans="1:10" ht="24.95" customHeight="1">
      <c r="A19" s="14"/>
      <c r="B19" s="14"/>
      <c r="C19" s="14"/>
      <c r="D19" s="14"/>
      <c r="E19" s="14"/>
      <c r="F19" s="14"/>
      <c r="G19" s="88"/>
      <c r="H19" s="88"/>
      <c r="I19" s="88"/>
      <c r="J19" s="88"/>
    </row>
    <row r="20" spans="1:10" ht="24.95" customHeight="1">
      <c r="A20" s="14"/>
      <c r="B20" s="14"/>
      <c r="C20" s="14"/>
      <c r="D20" s="14"/>
      <c r="E20" s="14"/>
      <c r="F20" s="14"/>
      <c r="G20" s="88"/>
      <c r="H20" s="88"/>
      <c r="I20" s="88"/>
      <c r="J20" s="88"/>
    </row>
    <row r="21" spans="1:10" ht="24.95" customHeight="1">
      <c r="A21" s="13" t="s">
        <v>180</v>
      </c>
      <c r="B21" s="89"/>
      <c r="C21" s="89"/>
      <c r="D21" s="89"/>
      <c r="E21" s="89"/>
      <c r="F21" s="89"/>
      <c r="G21" s="107"/>
      <c r="H21" s="88">
        <f>SUM(H4:H20)</f>
        <v>673.64</v>
      </c>
      <c r="I21" s="88"/>
      <c r="J21" s="239">
        <f>SUM(J4:J20)</f>
        <v>42187.56</v>
      </c>
    </row>
    <row r="22" spans="1:10" ht="18.75" customHeight="1">
      <c r="A22" s="15" t="s">
        <v>348</v>
      </c>
      <c r="B22" s="43"/>
      <c r="C22" s="43"/>
      <c r="D22" s="43"/>
      <c r="E22" s="43"/>
      <c r="F22" s="43"/>
      <c r="G22" s="31"/>
      <c r="H22" s="31"/>
      <c r="I22" s="31"/>
      <c r="J22" s="28"/>
    </row>
    <row r="23" spans="1:10">
      <c r="A23" s="184" t="s">
        <v>93</v>
      </c>
      <c r="G23" s="41"/>
      <c r="H23" s="41"/>
      <c r="I23" s="41"/>
      <c r="J23" s="190" t="s">
        <v>349</v>
      </c>
    </row>
    <row r="24" spans="1:10">
      <c r="G24" s="41"/>
      <c r="H24" s="41"/>
      <c r="I24" s="41"/>
      <c r="J24" s="41"/>
    </row>
    <row r="25" spans="1:10">
      <c r="G25" s="41"/>
      <c r="H25" s="41"/>
      <c r="I25" s="41"/>
      <c r="J25" s="41"/>
    </row>
    <row r="26" spans="1:10">
      <c r="G26" s="41"/>
      <c r="H26" s="41"/>
      <c r="I26" s="41"/>
      <c r="J26" s="41"/>
    </row>
    <row r="27" spans="1:10">
      <c r="G27" s="41"/>
      <c r="H27" s="41"/>
      <c r="I27" s="41"/>
      <c r="J27" s="41"/>
    </row>
    <row r="28" spans="1:10">
      <c r="G28" s="41"/>
      <c r="H28" s="41"/>
      <c r="I28" s="41"/>
      <c r="J28" s="41"/>
    </row>
    <row r="29" spans="1:10">
      <c r="G29" s="41"/>
      <c r="H29" s="41"/>
      <c r="I29" s="41"/>
      <c r="J29" s="41"/>
    </row>
  </sheetData>
  <mergeCells count="2">
    <mergeCell ref="A2:G2"/>
    <mergeCell ref="H2:J2"/>
  </mergeCells>
  <phoneticPr fontId="0" type="noConversion"/>
  <pageMargins left="0.4" right="0.4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6"/>
    <pageSetUpPr fitToPage="1"/>
  </sheetPr>
  <dimension ref="A1:H49"/>
  <sheetViews>
    <sheetView zoomScale="110" zoomScaleNormal="110" workbookViewId="0">
      <selection activeCell="J29" sqref="J29"/>
    </sheetView>
  </sheetViews>
  <sheetFormatPr defaultRowHeight="13.15"/>
  <cols>
    <col min="1" max="1" width="15.5703125" customWidth="1"/>
    <col min="2" max="2" width="11.140625" customWidth="1"/>
    <col min="3" max="3" width="11" customWidth="1"/>
    <col min="4" max="5" width="11.7109375" customWidth="1"/>
    <col min="6" max="6" width="12.140625" customWidth="1"/>
    <col min="7" max="7" width="15.42578125" customWidth="1"/>
    <col min="8" max="8" width="3.5703125" customWidth="1"/>
  </cols>
  <sheetData>
    <row r="1" spans="1:8" ht="15.75" customHeight="1">
      <c r="A1" s="1"/>
      <c r="B1" s="22"/>
      <c r="C1" s="22"/>
      <c r="D1" s="22"/>
      <c r="E1" s="22"/>
      <c r="F1" s="22"/>
      <c r="G1" s="22"/>
      <c r="H1" s="2"/>
    </row>
    <row r="2" spans="1:8" ht="15.75" customHeight="1">
      <c r="A2" s="394" t="s">
        <v>350</v>
      </c>
      <c r="B2" s="395"/>
      <c r="C2" s="395"/>
      <c r="D2" s="395"/>
      <c r="E2" s="395"/>
      <c r="F2" s="395"/>
      <c r="G2" s="395"/>
      <c r="H2" s="396"/>
    </row>
    <row r="3" spans="1:8" ht="15.75" customHeight="1">
      <c r="A3" s="375" t="str">
        <f>"1. Outstanding as of "&amp;TEXT((MONTH(Introduction!B6)&amp;"/"&amp;DAY(Introduction!B6)&amp;"/"&amp;(YEAR(Introduction!B6)-1))+1,"mmmm d, yyyy")</f>
        <v>1. Outstanding as of January 1, 2021</v>
      </c>
      <c r="B3" s="376"/>
      <c r="C3" s="376"/>
      <c r="D3" s="376"/>
      <c r="E3" s="377"/>
      <c r="F3" s="384" t="s">
        <v>351</v>
      </c>
      <c r="G3" s="385"/>
      <c r="H3" s="386"/>
    </row>
    <row r="4" spans="1:8" ht="15.75" customHeight="1">
      <c r="A4" s="378"/>
      <c r="B4" s="379"/>
      <c r="C4" s="379"/>
      <c r="D4" s="379"/>
      <c r="E4" s="380"/>
      <c r="F4" s="387" t="s">
        <v>352</v>
      </c>
      <c r="G4" s="313"/>
      <c r="H4" s="314"/>
    </row>
    <row r="5" spans="1:8" ht="15.75" customHeight="1">
      <c r="A5" s="381"/>
      <c r="B5" s="382"/>
      <c r="C5" s="382"/>
      <c r="D5" s="382"/>
      <c r="E5" s="383"/>
      <c r="F5" s="388" t="s">
        <v>353</v>
      </c>
      <c r="G5" s="389"/>
      <c r="H5" s="390"/>
    </row>
    <row r="6" spans="1:8" ht="15.75" customHeight="1">
      <c r="A6" s="391" t="str">
        <f>"2. Issued during "&amp;YEAR(Introduction!B6)</f>
        <v>2. Issued during 2021</v>
      </c>
      <c r="B6" s="392"/>
      <c r="C6" s="392"/>
      <c r="D6" s="392"/>
      <c r="E6" s="393"/>
      <c r="F6" s="388" t="s">
        <v>354</v>
      </c>
      <c r="G6" s="389"/>
      <c r="H6" s="390"/>
    </row>
    <row r="7" spans="1:8" ht="15.75" customHeight="1">
      <c r="A7" s="391" t="str">
        <f>"3. Retired during "&amp;YEAR(Introduction!B6)</f>
        <v>3. Retired during 2021</v>
      </c>
      <c r="B7" s="392"/>
      <c r="C7" s="392"/>
      <c r="D7" s="392"/>
      <c r="E7" s="393"/>
      <c r="F7" s="388" t="s">
        <v>355</v>
      </c>
      <c r="G7" s="389"/>
      <c r="H7" s="390"/>
    </row>
    <row r="8" spans="1:8" ht="15.75" customHeight="1">
      <c r="A8" s="391" t="str">
        <f>"4. Outstanding as of "&amp;TEXT(Introduction!B6,"[$-409]mmmm d, yyyy;@")</f>
        <v>4. Outstanding as of December 31, 2021</v>
      </c>
      <c r="B8" s="392"/>
      <c r="C8" s="392"/>
      <c r="D8" s="392"/>
      <c r="E8" s="393"/>
      <c r="F8" s="388" t="s">
        <v>356</v>
      </c>
      <c r="G8" s="389"/>
      <c r="H8" s="390"/>
    </row>
    <row r="9" spans="1:8" ht="15.75" customHeight="1">
      <c r="A9" s="391" t="s">
        <v>357</v>
      </c>
      <c r="B9" s="392"/>
      <c r="C9" s="392"/>
      <c r="D9" s="392"/>
      <c r="E9" s="393"/>
      <c r="F9" s="388" t="s">
        <v>358</v>
      </c>
      <c r="G9" s="389"/>
      <c r="H9" s="390"/>
    </row>
    <row r="10" spans="1:8" ht="15.75" customHeight="1">
      <c r="A10" s="335" t="s">
        <v>359</v>
      </c>
      <c r="B10" s="336"/>
      <c r="C10" s="336"/>
      <c r="D10" s="336"/>
      <c r="E10" s="336"/>
      <c r="F10" s="336"/>
      <c r="G10" s="336"/>
      <c r="H10" s="337"/>
    </row>
    <row r="11" spans="1:8" ht="15.75" customHeight="1">
      <c r="A11" s="338"/>
      <c r="B11" s="339"/>
      <c r="C11" s="339"/>
      <c r="D11" s="339"/>
      <c r="E11" s="339"/>
      <c r="F11" s="339"/>
      <c r="G11" s="339"/>
      <c r="H11" s="340"/>
    </row>
    <row r="12" spans="1:8" ht="15.75" customHeight="1">
      <c r="A12" s="375" t="str">
        <f>"1. Short-term debt outstanding as of "&amp;TEXT((MONTH(Introduction!B6)&amp;"/"&amp;DAY(Introduction!B6)&amp;"/"&amp;(YEAR(Introduction!B6)-1))+1,"mmmm d, yyyy")</f>
        <v>1. Short-term debt outstanding as of January 1, 2021</v>
      </c>
      <c r="B12" s="376"/>
      <c r="C12" s="376"/>
      <c r="D12" s="376"/>
      <c r="E12" s="377"/>
      <c r="F12" s="384" t="s">
        <v>360</v>
      </c>
      <c r="G12" s="385"/>
      <c r="H12" s="386"/>
    </row>
    <row r="13" spans="1:8" ht="15.75" customHeight="1">
      <c r="A13" s="378"/>
      <c r="B13" s="379"/>
      <c r="C13" s="379"/>
      <c r="D13" s="379"/>
      <c r="E13" s="380"/>
      <c r="F13" s="387" t="s">
        <v>352</v>
      </c>
      <c r="G13" s="313"/>
      <c r="H13" s="314"/>
    </row>
    <row r="14" spans="1:8" ht="15.75" customHeight="1">
      <c r="A14" s="381"/>
      <c r="B14" s="382"/>
      <c r="C14" s="382"/>
      <c r="D14" s="382"/>
      <c r="E14" s="383"/>
      <c r="F14" s="388" t="s">
        <v>361</v>
      </c>
      <c r="G14" s="389"/>
      <c r="H14" s="390"/>
    </row>
    <row r="15" spans="1:8" ht="15.75" customHeight="1">
      <c r="A15" s="391" t="str">
        <f>"2. Short-term debt oustanding as of "&amp;TEXT(Introduction!B6,"[$-409]mmmm d, yyyy;@")</f>
        <v>2. Short-term debt oustanding as of December 31, 2021</v>
      </c>
      <c r="B15" s="392"/>
      <c r="C15" s="392"/>
      <c r="D15" s="392"/>
      <c r="E15" s="393"/>
      <c r="F15" s="388" t="s">
        <v>362</v>
      </c>
      <c r="G15" s="389"/>
      <c r="H15" s="390"/>
    </row>
    <row r="16" spans="1:8" ht="15.75" customHeight="1">
      <c r="A16" s="335" t="s">
        <v>363</v>
      </c>
      <c r="B16" s="336"/>
      <c r="C16" s="336"/>
      <c r="D16" s="336"/>
      <c r="E16" s="336"/>
      <c r="F16" s="336"/>
      <c r="G16" s="336"/>
      <c r="H16" s="337"/>
    </row>
    <row r="17" spans="1:8" ht="15.75" customHeight="1">
      <c r="A17" s="338"/>
      <c r="B17" s="339"/>
      <c r="C17" s="339"/>
      <c r="D17" s="339"/>
      <c r="E17" s="339"/>
      <c r="F17" s="339"/>
      <c r="G17" s="339"/>
      <c r="H17" s="340"/>
    </row>
    <row r="18" spans="1:8" ht="22.5" customHeight="1">
      <c r="A18" s="344" t="s">
        <v>364</v>
      </c>
      <c r="B18" s="345"/>
      <c r="C18" s="345"/>
      <c r="D18" s="345"/>
      <c r="E18" s="346"/>
      <c r="F18" s="341" t="s">
        <v>365</v>
      </c>
      <c r="G18" s="342"/>
      <c r="H18" s="343"/>
    </row>
    <row r="19" spans="1:8" ht="15.75" customHeight="1">
      <c r="A19" s="347"/>
      <c r="B19" s="348"/>
      <c r="C19" s="348"/>
      <c r="D19" s="348"/>
      <c r="E19" s="349"/>
      <c r="F19" s="181" t="s">
        <v>366</v>
      </c>
      <c r="G19" s="178"/>
      <c r="H19" s="66"/>
    </row>
    <row r="20" spans="1:8" ht="15.75" customHeight="1">
      <c r="A20" s="350"/>
      <c r="B20" s="351"/>
      <c r="C20" s="351"/>
      <c r="D20" s="351"/>
      <c r="E20" s="352"/>
      <c r="F20" s="179" t="s">
        <v>367</v>
      </c>
      <c r="G20" s="61"/>
      <c r="H20" s="180" t="s">
        <v>368</v>
      </c>
    </row>
    <row r="21" spans="1:8">
      <c r="A21" s="182" t="s">
        <v>369</v>
      </c>
      <c r="B21" s="22"/>
      <c r="C21" s="22"/>
      <c r="D21" s="22"/>
      <c r="E21" s="22"/>
      <c r="F21" s="22"/>
      <c r="G21" s="22"/>
      <c r="H21" s="2"/>
    </row>
    <row r="22" spans="1:8" ht="15.75" customHeight="1">
      <c r="A22" s="353" t="s">
        <v>370</v>
      </c>
      <c r="B22" s="354"/>
      <c r="C22" s="354"/>
      <c r="D22" s="354"/>
      <c r="E22" s="354"/>
      <c r="F22" s="354"/>
      <c r="G22" s="354"/>
      <c r="H22" s="355"/>
    </row>
    <row r="23" spans="1:8" ht="15.75" customHeight="1">
      <c r="A23" s="356"/>
      <c r="B23" s="357"/>
      <c r="C23" s="357"/>
      <c r="D23" s="357"/>
      <c r="E23" s="357"/>
      <c r="F23" s="357"/>
      <c r="G23" s="357"/>
      <c r="H23" s="358"/>
    </row>
    <row r="24" spans="1:8" ht="16.5" customHeight="1">
      <c r="A24" s="359" t="s">
        <v>371</v>
      </c>
      <c r="B24" s="360"/>
      <c r="C24" s="361"/>
      <c r="D24" s="397" t="s">
        <v>16</v>
      </c>
      <c r="E24" s="359" t="s">
        <v>372</v>
      </c>
      <c r="F24" s="360"/>
      <c r="G24" s="360"/>
      <c r="H24" s="361"/>
    </row>
    <row r="25" spans="1:8" ht="16.5" customHeight="1">
      <c r="A25" s="362"/>
      <c r="B25" s="363"/>
      <c r="C25" s="364"/>
      <c r="D25" s="398"/>
      <c r="E25" s="362"/>
      <c r="F25" s="363"/>
      <c r="G25" s="363"/>
      <c r="H25" s="364"/>
    </row>
    <row r="26" spans="1:8" ht="16.5" customHeight="1">
      <c r="A26" s="359" t="s">
        <v>373</v>
      </c>
      <c r="B26" s="360"/>
      <c r="C26" s="360"/>
      <c r="D26" s="361"/>
      <c r="E26" s="365" t="s">
        <v>374</v>
      </c>
      <c r="F26" s="367" t="s">
        <v>375</v>
      </c>
      <c r="G26" s="368"/>
      <c r="H26" s="369"/>
    </row>
    <row r="27" spans="1:8" ht="16.5" customHeight="1">
      <c r="A27" s="362"/>
      <c r="B27" s="363"/>
      <c r="C27" s="363"/>
      <c r="D27" s="364"/>
      <c r="E27" s="366"/>
      <c r="F27" s="370"/>
      <c r="G27" s="371"/>
      <c r="H27" s="372"/>
    </row>
    <row r="28" spans="1:8">
      <c r="A28" s="1"/>
      <c r="B28" s="22"/>
      <c r="C28" s="22"/>
      <c r="D28" s="22"/>
      <c r="E28" s="22"/>
      <c r="F28" s="22"/>
      <c r="G28" s="22"/>
      <c r="H28" s="2"/>
    </row>
    <row r="29" spans="1:8">
      <c r="A29" s="70"/>
      <c r="H29" s="3"/>
    </row>
    <row r="30" spans="1:8">
      <c r="A30" s="70"/>
      <c r="H30" s="3"/>
    </row>
    <row r="31" spans="1:8">
      <c r="A31" s="70"/>
      <c r="H31" s="3"/>
    </row>
    <row r="32" spans="1:8">
      <c r="A32" s="70"/>
      <c r="H32" s="3"/>
    </row>
    <row r="33" spans="1:8">
      <c r="A33" s="70"/>
      <c r="H33" s="3"/>
    </row>
    <row r="34" spans="1:8">
      <c r="A34" s="70"/>
      <c r="H34" s="3"/>
    </row>
    <row r="35" spans="1:8">
      <c r="A35" s="70"/>
      <c r="H35" s="3"/>
    </row>
    <row r="36" spans="1:8">
      <c r="A36" s="70"/>
      <c r="H36" s="3"/>
    </row>
    <row r="37" spans="1:8">
      <c r="A37" s="70"/>
      <c r="H37" s="3"/>
    </row>
    <row r="38" spans="1:8">
      <c r="A38" s="70"/>
      <c r="H38" s="3"/>
    </row>
    <row r="39" spans="1:8">
      <c r="A39" s="70"/>
      <c r="H39" s="3"/>
    </row>
    <row r="40" spans="1:8">
      <c r="A40" s="70"/>
      <c r="H40" s="3"/>
    </row>
    <row r="41" spans="1:8">
      <c r="A41" s="70"/>
      <c r="H41" s="3"/>
    </row>
    <row r="42" spans="1:8">
      <c r="A42" s="70"/>
      <c r="H42" s="3"/>
    </row>
    <row r="43" spans="1:8">
      <c r="A43" s="70"/>
      <c r="H43" s="3"/>
    </row>
    <row r="44" spans="1:8">
      <c r="A44" s="70"/>
      <c r="H44" s="3"/>
    </row>
    <row r="45" spans="1:8">
      <c r="A45" s="70"/>
      <c r="H45" s="3"/>
    </row>
    <row r="46" spans="1:8">
      <c r="A46" s="70"/>
      <c r="H46" s="3"/>
    </row>
    <row r="47" spans="1:8">
      <c r="A47" s="70"/>
      <c r="H47" s="3"/>
    </row>
    <row r="48" spans="1:8">
      <c r="A48" s="35"/>
      <c r="B48" s="20"/>
      <c r="C48" s="20"/>
      <c r="D48" s="20"/>
      <c r="E48" s="20"/>
      <c r="F48" s="20"/>
      <c r="G48" s="373"/>
      <c r="H48" s="374"/>
    </row>
    <row r="49" spans="1:8" s="184" customFormat="1" ht="15" customHeight="1">
      <c r="A49" s="184" t="s">
        <v>376</v>
      </c>
      <c r="G49" s="315" t="s">
        <v>93</v>
      </c>
      <c r="H49" s="315"/>
    </row>
  </sheetData>
  <mergeCells count="32">
    <mergeCell ref="G49:H49"/>
    <mergeCell ref="A2:H2"/>
    <mergeCell ref="F3:H3"/>
    <mergeCell ref="F4:H4"/>
    <mergeCell ref="F5:H5"/>
    <mergeCell ref="F6:H6"/>
    <mergeCell ref="A10:H11"/>
    <mergeCell ref="F7:H7"/>
    <mergeCell ref="F8:H8"/>
    <mergeCell ref="F9:H9"/>
    <mergeCell ref="A3:E5"/>
    <mergeCell ref="A6:E6"/>
    <mergeCell ref="A7:E7"/>
    <mergeCell ref="A8:E8"/>
    <mergeCell ref="A9:E9"/>
    <mergeCell ref="D24:D25"/>
    <mergeCell ref="A12:E14"/>
    <mergeCell ref="F12:H12"/>
    <mergeCell ref="F13:H13"/>
    <mergeCell ref="F14:H14"/>
    <mergeCell ref="A15:E15"/>
    <mergeCell ref="F15:H15"/>
    <mergeCell ref="A26:D27"/>
    <mergeCell ref="E24:H25"/>
    <mergeCell ref="E26:E27"/>
    <mergeCell ref="F26:H27"/>
    <mergeCell ref="G48:H48"/>
    <mergeCell ref="A16:H17"/>
    <mergeCell ref="F18:H18"/>
    <mergeCell ref="A18:E20"/>
    <mergeCell ref="A22:H23"/>
    <mergeCell ref="A24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29"/>
  <sheetViews>
    <sheetView view="pageLayout" topLeftCell="A22" zoomScaleNormal="100" workbookViewId="0">
      <selection activeCell="A4" sqref="A4:D4"/>
    </sheetView>
  </sheetViews>
  <sheetFormatPr defaultRowHeight="13.15"/>
  <cols>
    <col min="1" max="1" width="31.140625" customWidth="1"/>
    <col min="2" max="2" width="19" customWidth="1"/>
    <col min="3" max="3" width="12" customWidth="1"/>
    <col min="4" max="4" width="17.140625" customWidth="1"/>
  </cols>
  <sheetData>
    <row r="1" spans="1:4" ht="40.5" customHeight="1">
      <c r="A1" s="293" t="s">
        <v>7</v>
      </c>
      <c r="B1" s="293"/>
      <c r="C1" s="293"/>
      <c r="D1" s="293"/>
    </row>
    <row r="2" spans="1:4" ht="75.599999999999994" customHeight="1">
      <c r="A2" s="294" t="s">
        <v>8</v>
      </c>
      <c r="B2" s="294"/>
      <c r="C2" s="294"/>
      <c r="D2" s="294"/>
    </row>
    <row r="3" spans="1:4" ht="62.85" customHeight="1">
      <c r="A3" s="293" t="str">
        <f>Introduction!B2</f>
        <v>City of Buffalo</v>
      </c>
      <c r="B3" s="293"/>
      <c r="C3" s="293"/>
      <c r="D3" s="293"/>
    </row>
    <row r="4" spans="1:4" ht="22.5" customHeight="1">
      <c r="A4" s="293" t="s">
        <v>9</v>
      </c>
      <c r="B4" s="293"/>
      <c r="C4" s="293"/>
      <c r="D4" s="293"/>
    </row>
    <row r="5" spans="1:4" ht="22.5" customHeight="1">
      <c r="A5" s="293" t="s">
        <v>10</v>
      </c>
      <c r="B5" s="293"/>
      <c r="C5" s="293"/>
      <c r="D5" s="293"/>
    </row>
    <row r="6" spans="1:4" ht="29.25" customHeight="1">
      <c r="A6" s="291" t="s">
        <v>11</v>
      </c>
      <c r="B6" s="291"/>
      <c r="C6" s="291"/>
      <c r="D6" s="291"/>
    </row>
    <row r="7" spans="1:4">
      <c r="A7" s="291" t="s">
        <v>12</v>
      </c>
      <c r="B7" s="291"/>
      <c r="C7" s="291"/>
      <c r="D7" s="291"/>
    </row>
    <row r="8" spans="1:4">
      <c r="A8" s="291" t="s">
        <v>13</v>
      </c>
      <c r="B8" s="291"/>
      <c r="C8" s="291"/>
      <c r="D8" s="291"/>
    </row>
    <row r="9" spans="1:4">
      <c r="A9" s="291" t="str">
        <f>"city's financial transactions for the year ended "&amp;TEXT(Introduction!B6,"[$-409]mmmm d, yyyy;@")</f>
        <v>city's financial transactions for the year ended December 31, 2021</v>
      </c>
      <c r="B9" s="291"/>
      <c r="C9" s="291"/>
      <c r="D9" s="291"/>
    </row>
    <row r="10" spans="1:4" ht="27" customHeight="1">
      <c r="A10" s="251"/>
      <c r="B10" s="251"/>
      <c r="C10" s="251"/>
      <c r="D10" s="251"/>
    </row>
    <row r="11" spans="1:4" ht="21" customHeight="1">
      <c r="A11" s="286" t="s">
        <v>14</v>
      </c>
      <c r="B11" s="295"/>
      <c r="C11" s="295"/>
      <c r="D11" s="287"/>
    </row>
    <row r="12" spans="1:4">
      <c r="A12" s="73" t="s">
        <v>15</v>
      </c>
      <c r="B12" s="73" t="s">
        <v>16</v>
      </c>
      <c r="C12" s="286" t="s">
        <v>17</v>
      </c>
      <c r="D12" s="287"/>
    </row>
    <row r="13" spans="1:4">
      <c r="A13" s="70"/>
      <c r="B13" s="70"/>
      <c r="C13" s="70" t="s">
        <v>18</v>
      </c>
      <c r="D13" s="66" t="s">
        <v>19</v>
      </c>
    </row>
    <row r="14" spans="1:4" ht="18" customHeight="1">
      <c r="A14" s="70" t="s">
        <v>20</v>
      </c>
      <c r="B14" s="242"/>
      <c r="C14" s="7">
        <v>701</v>
      </c>
      <c r="D14" s="7" t="s">
        <v>21</v>
      </c>
    </row>
    <row r="15" spans="1:4" ht="12.75" customHeight="1">
      <c r="A15" s="70"/>
      <c r="B15" s="70"/>
      <c r="C15" s="70" t="s">
        <v>22</v>
      </c>
      <c r="D15" s="2"/>
    </row>
    <row r="16" spans="1:4" ht="18" customHeight="1">
      <c r="A16" s="70"/>
      <c r="B16" s="70"/>
      <c r="C16" s="241" t="s">
        <v>23</v>
      </c>
      <c r="D16" s="5"/>
    </row>
    <row r="17" spans="1:4">
      <c r="A17" s="1" t="s">
        <v>24</v>
      </c>
      <c r="B17" s="66" t="s">
        <v>16</v>
      </c>
      <c r="C17" s="288" t="s">
        <v>17</v>
      </c>
      <c r="D17" s="289"/>
    </row>
    <row r="18" spans="1:4">
      <c r="A18" s="70"/>
      <c r="B18" s="77"/>
      <c r="C18" s="66" t="s">
        <v>25</v>
      </c>
      <c r="D18" s="2" t="s">
        <v>19</v>
      </c>
    </row>
    <row r="19" spans="1:4" ht="18" customHeight="1">
      <c r="A19" s="70" t="s">
        <v>26</v>
      </c>
      <c r="B19" s="77"/>
      <c r="C19" s="7">
        <v>701</v>
      </c>
      <c r="D19" s="3" t="s">
        <v>21</v>
      </c>
    </row>
    <row r="20" spans="1:4">
      <c r="A20" s="70"/>
      <c r="B20" s="77"/>
      <c r="C20" s="70" t="s">
        <v>22</v>
      </c>
      <c r="D20" s="2"/>
    </row>
    <row r="21" spans="1:4" ht="18" customHeight="1">
      <c r="A21" s="4"/>
      <c r="B21" s="7"/>
      <c r="C21" s="241" t="s">
        <v>23</v>
      </c>
      <c r="D21" s="5"/>
    </row>
    <row r="22" spans="1:4" ht="35.25" customHeight="1"/>
    <row r="23" spans="1:4" s="78" customFormat="1" ht="37.5" customHeight="1">
      <c r="A23" s="292" t="s">
        <v>27</v>
      </c>
      <c r="B23" s="292"/>
      <c r="C23" s="292"/>
      <c r="D23" s="292"/>
    </row>
    <row r="24" spans="1:4" s="78" customFormat="1" ht="25.5" customHeight="1">
      <c r="A24" s="292" t="s">
        <v>28</v>
      </c>
      <c r="B24" s="292"/>
      <c r="C24" s="292"/>
      <c r="D24" s="292"/>
    </row>
    <row r="25" spans="1:4" s="78" customFormat="1">
      <c r="A25" s="292" t="s">
        <v>29</v>
      </c>
      <c r="B25" s="292"/>
      <c r="C25" s="292"/>
      <c r="D25" s="292"/>
    </row>
    <row r="26" spans="1:4" s="78" customFormat="1">
      <c r="A26" s="292" t="s">
        <v>30</v>
      </c>
      <c r="B26" s="292"/>
      <c r="C26" s="292"/>
      <c r="D26" s="292"/>
    </row>
    <row r="27" spans="1:4" s="78" customFormat="1">
      <c r="A27" s="292" t="s">
        <v>31</v>
      </c>
      <c r="B27" s="292"/>
      <c r="C27" s="292"/>
      <c r="D27" s="292"/>
    </row>
    <row r="28" spans="1:4" s="78" customFormat="1">
      <c r="A28" s="292" t="s">
        <v>32</v>
      </c>
      <c r="B28" s="292"/>
      <c r="C28" s="292"/>
      <c r="D28" s="292"/>
    </row>
    <row r="29" spans="1:4" ht="29.25" customHeight="1">
      <c r="A29" s="290" t="s">
        <v>33</v>
      </c>
      <c r="B29" s="291"/>
      <c r="C29" s="291"/>
      <c r="D29" s="291"/>
    </row>
  </sheetData>
  <mergeCells count="19">
    <mergeCell ref="A9:D9"/>
    <mergeCell ref="A11:D11"/>
    <mergeCell ref="A3:D3"/>
    <mergeCell ref="A4:D4"/>
    <mergeCell ref="A5:D5"/>
    <mergeCell ref="A1:D1"/>
    <mergeCell ref="A2:D2"/>
    <mergeCell ref="A7:D7"/>
    <mergeCell ref="A8:D8"/>
    <mergeCell ref="A6:D6"/>
    <mergeCell ref="C12:D12"/>
    <mergeCell ref="C17:D17"/>
    <mergeCell ref="A29:D29"/>
    <mergeCell ref="A26:D26"/>
    <mergeCell ref="A27:D27"/>
    <mergeCell ref="A28:D28"/>
    <mergeCell ref="A23:D23"/>
    <mergeCell ref="A24:D24"/>
    <mergeCell ref="A25:D25"/>
  </mergeCells>
  <phoneticPr fontId="0" type="noConversion"/>
  <hyperlinks>
    <hyperlink ref="C21" r:id="rId1" xr:uid="{125715F5-A69B-491A-B9E1-51827DBE7A4F}"/>
    <hyperlink ref="C16" r:id="rId2" xr:uid="{99D8BA69-219B-4B39-8B4A-AF1B43422F74}"/>
  </hyperlinks>
  <printOptions horizontalCentered="1" verticalCentered="1"/>
  <pageMargins left="0.75" right="0.75" top="1" bottom="1" header="0.5" footer="0.5"/>
  <pageSetup orientation="portrait" r:id="rId3"/>
  <headerFooter alignWithMargins="0">
    <oddHeader>&amp;C&amp;G</oddHeader>
  </headerFooter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C37"/>
  <sheetViews>
    <sheetView view="pageLayout" topLeftCell="A4" zoomScaleNormal="100" workbookViewId="0">
      <selection activeCell="A5" sqref="A5"/>
    </sheetView>
  </sheetViews>
  <sheetFormatPr defaultRowHeight="13.15"/>
  <cols>
    <col min="1" max="1" width="60.140625" customWidth="1"/>
    <col min="2" max="3" width="18.140625" customWidth="1"/>
  </cols>
  <sheetData>
    <row r="1" spans="1:3">
      <c r="A1" s="1"/>
      <c r="B1" s="1" t="s">
        <v>34</v>
      </c>
      <c r="C1" s="2"/>
    </row>
    <row r="2" spans="1:3">
      <c r="A2" s="245" t="s">
        <v>35</v>
      </c>
      <c r="B2" s="70"/>
      <c r="C2" s="3"/>
    </row>
    <row r="3" spans="1:3">
      <c r="A3" s="245" t="str">
        <f>TEXT(Introduction!B6,"[$-409]mmmm d, yyyy;@")</f>
        <v>December 31, 2021</v>
      </c>
      <c r="B3" s="296" t="str">
        <f>+Introduction!B2</f>
        <v>City of Buffalo</v>
      </c>
      <c r="C3" s="297"/>
    </row>
    <row r="4" spans="1:3">
      <c r="A4" s="4"/>
      <c r="B4" s="4"/>
      <c r="C4" s="5"/>
    </row>
    <row r="5" spans="1:3" ht="20.100000000000001" customHeight="1">
      <c r="A5" s="14"/>
      <c r="B5" s="14"/>
      <c r="C5" s="60"/>
    </row>
    <row r="6" spans="1:3" ht="20.100000000000001" customHeight="1">
      <c r="A6" s="14"/>
      <c r="B6" s="14"/>
      <c r="C6" s="14"/>
    </row>
    <row r="7" spans="1:3" ht="20.100000000000001" customHeight="1">
      <c r="A7" s="14"/>
      <c r="B7" s="14"/>
      <c r="C7" s="14"/>
    </row>
    <row r="8" spans="1:3" ht="20.100000000000001" customHeight="1">
      <c r="A8" s="13" t="s">
        <v>36</v>
      </c>
      <c r="B8" s="89"/>
      <c r="C8" s="28">
        <v>466011.69</v>
      </c>
    </row>
    <row r="9" spans="1:3" ht="20.100000000000001" customHeight="1">
      <c r="A9" s="89"/>
      <c r="B9" s="89"/>
      <c r="C9" s="89"/>
    </row>
    <row r="10" spans="1:3" ht="20.100000000000001" customHeight="1">
      <c r="A10" s="14" t="s">
        <v>37</v>
      </c>
      <c r="B10" s="88">
        <v>405958.74</v>
      </c>
      <c r="C10" s="89"/>
    </row>
    <row r="11" spans="1:3" ht="20.100000000000001" customHeight="1">
      <c r="A11" s="14" t="s">
        <v>37</v>
      </c>
      <c r="B11" s="88">
        <v>17865.39</v>
      </c>
      <c r="C11" s="89"/>
    </row>
    <row r="12" spans="1:3" ht="20.100000000000001" customHeight="1">
      <c r="A12" s="14" t="s">
        <v>38</v>
      </c>
      <c r="B12" s="88">
        <f>+'Bank Reconciliation 15-16'!H69</f>
        <v>0</v>
      </c>
      <c r="C12" s="89"/>
    </row>
    <row r="13" spans="1:3" ht="20.100000000000001" customHeight="1">
      <c r="A13" s="14" t="s">
        <v>38</v>
      </c>
      <c r="B13" s="88">
        <f>+'Bank Reconciliation 15-16'!H91</f>
        <v>0</v>
      </c>
      <c r="C13" s="89"/>
    </row>
    <row r="14" spans="1:3" ht="20.100000000000001" customHeight="1">
      <c r="A14" s="13" t="s">
        <v>39</v>
      </c>
      <c r="B14" s="88">
        <f>B10+B11</f>
        <v>423824.13</v>
      </c>
      <c r="C14" s="89"/>
    </row>
    <row r="15" spans="1:3" ht="20.100000000000001" customHeight="1">
      <c r="A15" s="89"/>
      <c r="B15" s="199"/>
      <c r="C15" s="89"/>
    </row>
    <row r="16" spans="1:3" ht="20.100000000000001" customHeight="1">
      <c r="A16" s="14" t="str">
        <f>"Investments on hand at "&amp;TEXT(Introduction!B6,"[$-409]mmmm d, yyyy;@")&amp;"    (page 17)"</f>
        <v>Investments on hand at December 31, 2021    (page 17)</v>
      </c>
      <c r="B16" s="239">
        <v>42187.56</v>
      </c>
      <c r="C16" s="89"/>
    </row>
    <row r="17" spans="1:3" ht="20.100000000000001" customHeight="1">
      <c r="A17" s="89"/>
      <c r="B17" s="199"/>
      <c r="C17" s="89"/>
    </row>
    <row r="18" spans="1:3" ht="20.100000000000001" customHeight="1">
      <c r="A18" s="13" t="s">
        <v>40</v>
      </c>
      <c r="B18" s="88">
        <f>B14+B16</f>
        <v>466011.69</v>
      </c>
      <c r="C18" s="88">
        <v>466011.69</v>
      </c>
    </row>
    <row r="19" spans="1:3" ht="20.100000000000001" customHeight="1">
      <c r="A19" s="89"/>
      <c r="B19" s="89"/>
      <c r="C19" s="89"/>
    </row>
    <row r="20" spans="1:3" ht="20.100000000000001" customHeight="1">
      <c r="A20" s="15" t="s">
        <v>41</v>
      </c>
      <c r="B20" s="43"/>
      <c r="C20" s="60"/>
    </row>
    <row r="21" spans="1:3" ht="19.5" customHeight="1">
      <c r="A21" s="1"/>
      <c r="B21" s="22"/>
      <c r="C21" s="2"/>
    </row>
    <row r="22" spans="1:3" ht="19.5" customHeight="1">
      <c r="A22" s="70"/>
      <c r="C22" s="3"/>
    </row>
    <row r="23" spans="1:3" ht="19.5" customHeight="1">
      <c r="A23" s="70"/>
      <c r="C23" s="3"/>
    </row>
    <row r="24" spans="1:3" ht="19.5" customHeight="1">
      <c r="A24" s="70"/>
      <c r="C24" s="3"/>
    </row>
    <row r="25" spans="1:3" ht="19.5" customHeight="1">
      <c r="A25" s="70"/>
      <c r="C25" s="3"/>
    </row>
    <row r="26" spans="1:3" ht="19.5" customHeight="1">
      <c r="A26" s="70"/>
      <c r="C26" s="3"/>
    </row>
    <row r="27" spans="1:3" ht="19.5" customHeight="1">
      <c r="A27" s="70"/>
      <c r="C27" s="3"/>
    </row>
    <row r="28" spans="1:3" ht="19.5" customHeight="1">
      <c r="A28" s="70"/>
      <c r="C28" s="3"/>
    </row>
    <row r="29" spans="1:3" ht="19.5" customHeight="1">
      <c r="A29" s="70"/>
      <c r="C29" s="3"/>
    </row>
    <row r="30" spans="1:3" ht="19.5" customHeight="1">
      <c r="A30" s="70"/>
      <c r="C30" s="3"/>
    </row>
    <row r="31" spans="1:3" ht="19.5" customHeight="1">
      <c r="A31" s="70"/>
      <c r="C31" s="3"/>
    </row>
    <row r="32" spans="1:3" ht="19.5" customHeight="1">
      <c r="A32" s="70"/>
      <c r="C32" s="3"/>
    </row>
    <row r="33" spans="1:3" ht="19.5" customHeight="1">
      <c r="A33" s="70"/>
      <c r="C33" s="3"/>
    </row>
    <row r="34" spans="1:3" ht="19.5" customHeight="1">
      <c r="A34" s="70"/>
      <c r="C34" s="3"/>
    </row>
    <row r="35" spans="1:3" ht="9" customHeight="1">
      <c r="A35" s="4"/>
      <c r="B35" s="20"/>
      <c r="C35" s="5"/>
    </row>
    <row r="36" spans="1:3" ht="13.5" customHeight="1">
      <c r="A36" t="s">
        <v>42</v>
      </c>
      <c r="C36" s="183" t="s">
        <v>43</v>
      </c>
    </row>
    <row r="37" spans="1:3" ht="19.5" customHeight="1"/>
  </sheetData>
  <mergeCells count="1">
    <mergeCell ref="B3:C3"/>
  </mergeCells>
  <phoneticPr fontId="0" type="noConversion"/>
  <printOptions horizontalCentered="1"/>
  <pageMargins left="0.4" right="0.4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F2178"/>
  <sheetViews>
    <sheetView view="pageLayout" topLeftCell="A24" zoomScale="90" zoomScaleNormal="100" zoomScaleSheetLayoutView="80" zoomScalePageLayoutView="90" workbookViewId="0">
      <selection activeCell="A44" sqref="A44:F44"/>
    </sheetView>
  </sheetViews>
  <sheetFormatPr defaultRowHeight="13.15"/>
  <cols>
    <col min="1" max="1" width="9" customWidth="1"/>
    <col min="2" max="2" width="42.5703125" customWidth="1"/>
    <col min="3" max="3" width="3.5703125" style="33" bestFit="1" customWidth="1"/>
    <col min="4" max="4" width="18.42578125" customWidth="1"/>
    <col min="5" max="5" width="3.5703125" style="42" customWidth="1"/>
    <col min="6" max="6" width="18.28515625" customWidth="1"/>
    <col min="9" max="9" width="8.85546875" customWidth="1"/>
  </cols>
  <sheetData>
    <row r="1" spans="1:6">
      <c r="A1" s="10" t="s">
        <v>44</v>
      </c>
      <c r="B1" s="22"/>
      <c r="C1" s="1" t="s">
        <v>34</v>
      </c>
      <c r="D1" s="22"/>
      <c r="E1" s="44"/>
      <c r="F1" s="2"/>
    </row>
    <row r="2" spans="1:6">
      <c r="A2" s="300" t="s">
        <v>45</v>
      </c>
      <c r="B2" s="301"/>
      <c r="C2" s="34"/>
      <c r="F2" s="3"/>
    </row>
    <row r="3" spans="1:6">
      <c r="A3" s="300" t="s">
        <v>46</v>
      </c>
      <c r="B3" s="301"/>
      <c r="C3" s="296" t="str">
        <f>+Introduction!B2</f>
        <v>City of Buffalo</v>
      </c>
      <c r="D3" s="291"/>
      <c r="E3" s="291"/>
      <c r="F3" s="297"/>
    </row>
    <row r="4" spans="1:6">
      <c r="A4" s="300" t="s">
        <v>47</v>
      </c>
      <c r="B4" s="301"/>
      <c r="C4" s="296"/>
      <c r="D4" s="291"/>
      <c r="E4" s="291"/>
      <c r="F4" s="297"/>
    </row>
    <row r="5" spans="1:6">
      <c r="A5" s="298" t="str">
        <f>TEXT(Introduction!B6,"[$-409]mmmm d, yyyy;@")</f>
        <v>December 31, 2021</v>
      </c>
      <c r="B5" s="299"/>
      <c r="C5" s="252"/>
      <c r="D5" s="20"/>
      <c r="E5" s="45"/>
      <c r="F5" s="5"/>
    </row>
    <row r="6" spans="1:6" ht="6.75" customHeight="1"/>
    <row r="7" spans="1:6" ht="16.350000000000001" customHeight="1">
      <c r="A7" s="6" t="s">
        <v>48</v>
      </c>
      <c r="B7" s="23" t="s">
        <v>49</v>
      </c>
      <c r="C7" s="286" t="s">
        <v>50</v>
      </c>
      <c r="D7" s="295"/>
      <c r="E7" s="295"/>
      <c r="F7" s="287"/>
    </row>
    <row r="8" spans="1:6" ht="16.350000000000001" customHeight="1">
      <c r="A8" s="9">
        <v>3100</v>
      </c>
      <c r="B8" s="10" t="s">
        <v>51</v>
      </c>
      <c r="C8" s="33" t="s">
        <v>52</v>
      </c>
      <c r="D8" s="41"/>
      <c r="E8" s="51"/>
      <c r="F8" s="49"/>
    </row>
    <row r="9" spans="1:6" ht="16.350000000000001" customHeight="1">
      <c r="A9" s="247">
        <v>3110</v>
      </c>
      <c r="B9" s="4" t="s">
        <v>53</v>
      </c>
      <c r="C9" s="35"/>
      <c r="D9" s="109">
        <v>66565.649999999994</v>
      </c>
      <c r="E9" s="52"/>
      <c r="F9" s="38"/>
    </row>
    <row r="10" spans="1:6" ht="16.350000000000001" customHeight="1">
      <c r="A10" s="16">
        <v>3190</v>
      </c>
      <c r="B10" s="15" t="s">
        <v>54</v>
      </c>
      <c r="C10" s="36" t="s">
        <v>52</v>
      </c>
      <c r="D10" s="110"/>
      <c r="E10" s="52"/>
      <c r="F10" s="38"/>
    </row>
    <row r="11" spans="1:6" ht="16.350000000000001" customHeight="1">
      <c r="A11" s="16"/>
      <c r="B11" s="25" t="s">
        <v>55</v>
      </c>
      <c r="C11" s="39"/>
      <c r="D11" s="48"/>
      <c r="E11" s="53"/>
      <c r="F11" s="26">
        <v>66565.649999999994</v>
      </c>
    </row>
    <row r="12" spans="1:6" ht="16.350000000000001" customHeight="1">
      <c r="A12" s="9">
        <v>3200</v>
      </c>
      <c r="B12" s="10" t="s">
        <v>56</v>
      </c>
      <c r="C12" s="32" t="s">
        <v>57</v>
      </c>
      <c r="D12" s="29"/>
      <c r="E12" s="51"/>
      <c r="F12" s="49"/>
    </row>
    <row r="13" spans="1:6" ht="16.350000000000001" customHeight="1">
      <c r="A13" s="247">
        <v>3211</v>
      </c>
      <c r="B13" s="4" t="s">
        <v>58</v>
      </c>
      <c r="C13" s="35"/>
      <c r="D13" s="109">
        <v>1250</v>
      </c>
      <c r="E13" s="52"/>
      <c r="F13" s="38"/>
    </row>
    <row r="14" spans="1:6" ht="16.350000000000001" customHeight="1">
      <c r="A14" s="16">
        <v>3223</v>
      </c>
      <c r="B14" s="15" t="s">
        <v>59</v>
      </c>
      <c r="C14" s="36" t="s">
        <v>57</v>
      </c>
      <c r="D14" s="110">
        <f>1345-1250</f>
        <v>95</v>
      </c>
      <c r="E14" s="52"/>
      <c r="F14" s="38"/>
    </row>
    <row r="15" spans="1:6" ht="16.350000000000001" customHeight="1">
      <c r="A15" s="6"/>
      <c r="B15" s="108" t="s">
        <v>60</v>
      </c>
      <c r="C15" s="36" t="s">
        <v>57</v>
      </c>
      <c r="D15" s="110"/>
      <c r="E15" s="52"/>
      <c r="F15" s="38"/>
    </row>
    <row r="16" spans="1:6" ht="16.350000000000001" customHeight="1">
      <c r="A16" s="6"/>
      <c r="B16" s="25" t="s">
        <v>61</v>
      </c>
      <c r="C16" s="40"/>
      <c r="D16" s="50"/>
      <c r="E16" s="54"/>
      <c r="F16" s="28">
        <f>D13+D14</f>
        <v>1345</v>
      </c>
    </row>
    <row r="17" spans="1:6" ht="16.350000000000001" customHeight="1">
      <c r="A17" s="9">
        <v>3300</v>
      </c>
      <c r="B17" s="10" t="s">
        <v>62</v>
      </c>
      <c r="C17" s="32" t="s">
        <v>63</v>
      </c>
      <c r="D17" s="29"/>
      <c r="E17" s="52"/>
      <c r="F17" s="38"/>
    </row>
    <row r="18" spans="1:6" ht="16.350000000000001" customHeight="1">
      <c r="A18" s="247">
        <v>3351</v>
      </c>
      <c r="B18" s="4" t="s">
        <v>64</v>
      </c>
      <c r="C18" s="35"/>
      <c r="D18" s="109">
        <v>16696.41</v>
      </c>
      <c r="E18" s="52"/>
      <c r="F18" s="38"/>
    </row>
    <row r="19" spans="1:6" ht="16.350000000000001" customHeight="1">
      <c r="A19" s="16">
        <v>3352</v>
      </c>
      <c r="B19" s="15" t="s">
        <v>65</v>
      </c>
      <c r="C19" s="36" t="s">
        <v>63</v>
      </c>
      <c r="D19" s="109">
        <v>439.38</v>
      </c>
      <c r="E19" s="52"/>
      <c r="F19" s="38"/>
    </row>
    <row r="20" spans="1:6" ht="16.350000000000001" customHeight="1">
      <c r="A20" s="16"/>
      <c r="B20" s="15" t="s">
        <v>66</v>
      </c>
      <c r="C20" s="36" t="s">
        <v>63</v>
      </c>
      <c r="D20" s="110"/>
      <c r="E20" s="52"/>
      <c r="F20" s="38"/>
    </row>
    <row r="21" spans="1:6" ht="16.350000000000001" customHeight="1">
      <c r="A21" s="16"/>
      <c r="B21" s="151" t="s">
        <v>67</v>
      </c>
      <c r="C21" s="36"/>
      <c r="D21" s="110">
        <v>142.62</v>
      </c>
      <c r="E21" s="52"/>
      <c r="F21" s="38"/>
    </row>
    <row r="22" spans="1:6" ht="16.350000000000001" customHeight="1">
      <c r="A22" s="16"/>
      <c r="B22" s="257" t="s">
        <v>68</v>
      </c>
      <c r="C22" s="36"/>
      <c r="D22" s="110"/>
      <c r="E22" s="52"/>
      <c r="F22" s="38"/>
    </row>
    <row r="23" spans="1:6" ht="16.350000000000001" customHeight="1">
      <c r="A23" s="16"/>
      <c r="B23" s="108" t="s">
        <v>69</v>
      </c>
      <c r="C23" s="36"/>
      <c r="D23" s="110">
        <v>6170.96</v>
      </c>
      <c r="E23" s="52"/>
      <c r="F23" s="38"/>
    </row>
    <row r="24" spans="1:6" ht="16.350000000000001" customHeight="1">
      <c r="A24" s="16"/>
      <c r="B24" s="108" t="s">
        <v>70</v>
      </c>
      <c r="C24" s="36"/>
      <c r="D24" s="110">
        <v>2043.72</v>
      </c>
      <c r="E24" s="52"/>
      <c r="F24" s="38"/>
    </row>
    <row r="25" spans="1:6" ht="16.350000000000001" customHeight="1">
      <c r="A25" s="16"/>
      <c r="B25" s="108" t="s">
        <v>71</v>
      </c>
      <c r="C25" s="36"/>
      <c r="D25" s="110"/>
      <c r="E25" s="52"/>
      <c r="F25" s="38"/>
    </row>
    <row r="26" spans="1:6" ht="16.350000000000001" customHeight="1">
      <c r="A26" s="16"/>
      <c r="B26" s="145" t="s">
        <v>72</v>
      </c>
      <c r="C26" s="36"/>
      <c r="D26" s="110">
        <v>863.93</v>
      </c>
      <c r="E26" s="52"/>
      <c r="F26" s="38"/>
    </row>
    <row r="27" spans="1:6" ht="16.350000000000001" customHeight="1">
      <c r="A27" s="16"/>
      <c r="B27" s="145" t="s">
        <v>73</v>
      </c>
      <c r="C27" s="36"/>
      <c r="D27" s="110">
        <f>1300+2700</f>
        <v>4000</v>
      </c>
      <c r="E27" s="52"/>
      <c r="F27" s="38"/>
    </row>
    <row r="28" spans="1:6" ht="16.350000000000001" customHeight="1">
      <c r="A28" s="16"/>
      <c r="B28" s="25" t="s">
        <v>74</v>
      </c>
      <c r="C28" s="40"/>
      <c r="D28" s="50"/>
      <c r="E28" s="54"/>
      <c r="F28" s="28">
        <f>SUM(D18:D27)</f>
        <v>30357.02</v>
      </c>
    </row>
    <row r="29" spans="1:6" ht="16.350000000000001" customHeight="1">
      <c r="A29" s="9">
        <v>3400</v>
      </c>
      <c r="B29" s="10" t="s">
        <v>75</v>
      </c>
      <c r="C29" s="32" t="s">
        <v>76</v>
      </c>
      <c r="D29" s="29"/>
      <c r="E29" s="52"/>
      <c r="F29" s="38"/>
    </row>
    <row r="30" spans="1:6" ht="16.350000000000001" customHeight="1">
      <c r="A30" s="247"/>
      <c r="B30" s="112" t="s">
        <v>77</v>
      </c>
      <c r="C30" s="35"/>
      <c r="D30" s="109">
        <v>4849.3100000000004</v>
      </c>
      <c r="E30" s="52"/>
      <c r="F30" s="38"/>
    </row>
    <row r="31" spans="1:6" ht="16.350000000000001" customHeight="1">
      <c r="A31" s="16"/>
      <c r="B31" s="108"/>
      <c r="C31" s="36" t="s">
        <v>76</v>
      </c>
      <c r="D31" s="110"/>
      <c r="E31" s="52"/>
      <c r="F31" s="38"/>
    </row>
    <row r="32" spans="1:6" ht="16.350000000000001" customHeight="1">
      <c r="A32" s="16"/>
      <c r="B32" s="25" t="s">
        <v>78</v>
      </c>
      <c r="C32" s="40"/>
      <c r="D32" s="50"/>
      <c r="E32" s="54"/>
      <c r="F32" s="28">
        <f>D30+D31</f>
        <v>4849.3100000000004</v>
      </c>
    </row>
    <row r="33" spans="1:6" ht="16.350000000000001" customHeight="1">
      <c r="A33" s="16"/>
      <c r="B33" s="145"/>
      <c r="C33" s="36" t="s">
        <v>79</v>
      </c>
      <c r="D33" s="110"/>
      <c r="E33" s="52"/>
      <c r="F33" s="38"/>
    </row>
    <row r="34" spans="1:6" ht="16.350000000000001" customHeight="1">
      <c r="A34" s="16"/>
      <c r="B34" s="25" t="s">
        <v>80</v>
      </c>
      <c r="C34" s="39"/>
      <c r="D34" s="48"/>
      <c r="E34" s="54"/>
      <c r="F34" s="28"/>
    </row>
    <row r="35" spans="1:6" ht="16.350000000000001" customHeight="1">
      <c r="A35" s="17">
        <v>3600</v>
      </c>
      <c r="B35" s="10" t="s">
        <v>81</v>
      </c>
      <c r="C35" s="32" t="s">
        <v>82</v>
      </c>
      <c r="D35" s="29"/>
      <c r="E35" s="52"/>
      <c r="F35" s="38"/>
    </row>
    <row r="36" spans="1:6" ht="16.350000000000001" customHeight="1">
      <c r="A36" s="18">
        <v>3610</v>
      </c>
      <c r="B36" s="4" t="s">
        <v>83</v>
      </c>
      <c r="C36" s="35"/>
      <c r="D36" s="109">
        <v>311.33999999999997</v>
      </c>
      <c r="E36" s="52"/>
      <c r="F36" s="38"/>
    </row>
    <row r="37" spans="1:6" ht="16.350000000000001" customHeight="1">
      <c r="A37" s="16">
        <v>3620</v>
      </c>
      <c r="B37" s="15" t="s">
        <v>84</v>
      </c>
      <c r="C37" s="36" t="s">
        <v>85</v>
      </c>
      <c r="D37" s="110">
        <v>3250</v>
      </c>
      <c r="E37" s="52"/>
      <c r="F37" s="38"/>
    </row>
    <row r="38" spans="1:6" ht="16.350000000000001" customHeight="1">
      <c r="A38" s="6"/>
      <c r="B38" s="15" t="s">
        <v>86</v>
      </c>
      <c r="C38" s="36" t="s">
        <v>79</v>
      </c>
      <c r="D38" s="110">
        <f>969+313</f>
        <v>1282</v>
      </c>
      <c r="E38" s="52"/>
      <c r="F38" s="38"/>
    </row>
    <row r="39" spans="1:6" ht="16.350000000000001" customHeight="1">
      <c r="A39" s="6"/>
      <c r="B39" s="15" t="s">
        <v>87</v>
      </c>
      <c r="C39" s="36" t="s">
        <v>79</v>
      </c>
      <c r="D39" s="110">
        <v>2678.64</v>
      </c>
      <c r="E39" s="52"/>
      <c r="F39" s="38"/>
    </row>
    <row r="40" spans="1:6" ht="16.350000000000001" customHeight="1">
      <c r="A40" s="6"/>
      <c r="B40" s="108" t="s">
        <v>88</v>
      </c>
      <c r="C40" s="36" t="s">
        <v>79</v>
      </c>
      <c r="D40" s="110">
        <v>15123</v>
      </c>
      <c r="E40" s="52"/>
      <c r="F40" s="38"/>
    </row>
    <row r="41" spans="1:6" ht="16.350000000000001" customHeight="1">
      <c r="A41" s="6"/>
      <c r="B41" s="145" t="s">
        <v>89</v>
      </c>
      <c r="C41" s="36" t="s">
        <v>79</v>
      </c>
      <c r="D41" s="110">
        <v>200</v>
      </c>
      <c r="E41" s="52"/>
      <c r="F41" s="38"/>
    </row>
    <row r="42" spans="1:6" ht="16.350000000000001" customHeight="1">
      <c r="A42" s="6"/>
      <c r="B42" s="145" t="s">
        <v>90</v>
      </c>
      <c r="C42" s="36" t="s">
        <v>79</v>
      </c>
      <c r="D42" s="110">
        <v>14444.77</v>
      </c>
      <c r="E42" s="52"/>
      <c r="F42" s="38"/>
    </row>
    <row r="43" spans="1:6" ht="16.350000000000001" customHeight="1">
      <c r="A43" s="6"/>
      <c r="B43" s="25" t="s">
        <v>91</v>
      </c>
      <c r="C43" s="40"/>
      <c r="D43" s="50"/>
      <c r="E43" s="53"/>
      <c r="F43" s="26">
        <f>SUM(D36:D42)</f>
        <v>37289.75</v>
      </c>
    </row>
    <row r="44" spans="1:6" ht="16.350000000000001" customHeight="1">
      <c r="A44" s="6"/>
      <c r="B44" s="13" t="s">
        <v>92</v>
      </c>
      <c r="C44" s="36"/>
      <c r="D44" s="31"/>
      <c r="E44" s="54"/>
      <c r="F44" s="28">
        <f>F11+F16+F28+F32+F43+F34</f>
        <v>140406.72999999998</v>
      </c>
    </row>
    <row r="45" spans="1:6">
      <c r="A45" s="184" t="s">
        <v>93</v>
      </c>
      <c r="C45" s="42"/>
      <c r="F45" s="19" t="s">
        <v>94</v>
      </c>
    </row>
    <row r="46" spans="1:6">
      <c r="A46" s="10" t="s">
        <v>95</v>
      </c>
      <c r="B46" s="22"/>
      <c r="C46" s="32"/>
      <c r="D46" s="22" t="s">
        <v>34</v>
      </c>
      <c r="E46" s="44"/>
      <c r="F46" s="2"/>
    </row>
    <row r="47" spans="1:6">
      <c r="A47" s="300" t="s">
        <v>45</v>
      </c>
      <c r="B47" s="301"/>
      <c r="C47" s="34"/>
      <c r="F47" s="3"/>
    </row>
    <row r="48" spans="1:6">
      <c r="A48" s="300" t="s">
        <v>46</v>
      </c>
      <c r="B48" s="301"/>
      <c r="C48" s="296" t="str">
        <f>+Introduction!B2</f>
        <v>City of Buffalo</v>
      </c>
      <c r="D48" s="291"/>
      <c r="E48" s="291"/>
      <c r="F48" s="297"/>
    </row>
    <row r="49" spans="1:6">
      <c r="A49" s="300" t="s">
        <v>47</v>
      </c>
      <c r="B49" s="301"/>
      <c r="C49" s="34"/>
      <c r="F49" s="3"/>
    </row>
    <row r="50" spans="1:6">
      <c r="A50" s="298" t="str">
        <f>TEXT(Introduction!B6,"[$-409]mmmm d, yyyy;@")</f>
        <v>December 31, 2021</v>
      </c>
      <c r="B50" s="299"/>
      <c r="C50" s="252"/>
      <c r="D50" s="20"/>
      <c r="E50" s="45"/>
      <c r="F50" s="5"/>
    </row>
    <row r="51" spans="1:6" ht="6.75" customHeight="1"/>
    <row r="52" spans="1:6" ht="17.100000000000001" customHeight="1">
      <c r="A52" s="6" t="s">
        <v>48</v>
      </c>
      <c r="B52" s="23" t="s">
        <v>96</v>
      </c>
      <c r="C52" s="286" t="s">
        <v>50</v>
      </c>
      <c r="D52" s="295"/>
      <c r="E52" s="295"/>
      <c r="F52" s="287"/>
    </row>
    <row r="53" spans="1:6" ht="17.100000000000001" customHeight="1">
      <c r="A53" s="9">
        <v>4100</v>
      </c>
      <c r="B53" s="10" t="s">
        <v>97</v>
      </c>
      <c r="C53" s="32" t="s">
        <v>98</v>
      </c>
      <c r="D53" s="29"/>
      <c r="E53" s="51"/>
      <c r="F53" s="49"/>
    </row>
    <row r="54" spans="1:6" ht="17.100000000000001" customHeight="1">
      <c r="A54" s="247" t="s">
        <v>99</v>
      </c>
      <c r="B54" s="4" t="s">
        <v>100</v>
      </c>
      <c r="C54" s="35"/>
      <c r="D54" s="109">
        <v>2410.33</v>
      </c>
      <c r="E54" s="52"/>
      <c r="F54" s="38"/>
    </row>
    <row r="55" spans="1:6" ht="17.100000000000001" customHeight="1">
      <c r="A55" s="16" t="s">
        <v>101</v>
      </c>
      <c r="B55" s="15" t="s">
        <v>102</v>
      </c>
      <c r="C55" s="36" t="s">
        <v>98</v>
      </c>
      <c r="D55" s="109">
        <v>1200.55</v>
      </c>
      <c r="E55" s="52"/>
      <c r="F55" s="38"/>
    </row>
    <row r="56" spans="1:6" ht="17.100000000000001" customHeight="1">
      <c r="A56" s="16" t="s">
        <v>103</v>
      </c>
      <c r="B56" s="15" t="s">
        <v>104</v>
      </c>
      <c r="C56" s="36" t="s">
        <v>105</v>
      </c>
      <c r="D56" s="110">
        <v>4929.42</v>
      </c>
      <c r="E56" s="52"/>
      <c r="F56" s="38"/>
    </row>
    <row r="57" spans="1:6" ht="17.100000000000001" customHeight="1">
      <c r="A57" s="16" t="s">
        <v>106</v>
      </c>
      <c r="B57" s="15" t="s">
        <v>107</v>
      </c>
      <c r="C57" s="36" t="s">
        <v>105</v>
      </c>
      <c r="D57" s="110"/>
      <c r="E57" s="52"/>
      <c r="F57" s="38"/>
    </row>
    <row r="58" spans="1:6" ht="17.100000000000001" customHeight="1">
      <c r="A58" s="16"/>
      <c r="B58" s="108" t="s">
        <v>108</v>
      </c>
      <c r="C58" s="36"/>
      <c r="D58" s="110"/>
      <c r="E58" s="52"/>
      <c r="F58" s="38"/>
    </row>
    <row r="59" spans="1:6" ht="17.100000000000001" customHeight="1">
      <c r="A59" s="16"/>
      <c r="B59" s="108" t="s">
        <v>109</v>
      </c>
      <c r="C59" s="36"/>
      <c r="D59" s="110">
        <v>21829.86</v>
      </c>
      <c r="E59" s="52"/>
      <c r="F59" s="38"/>
    </row>
    <row r="60" spans="1:6" ht="17.100000000000001" customHeight="1">
      <c r="A60" s="16"/>
      <c r="B60" s="145" t="s">
        <v>110</v>
      </c>
      <c r="C60" s="36"/>
      <c r="D60" s="110">
        <v>1260</v>
      </c>
      <c r="E60" s="52"/>
      <c r="F60" s="38"/>
    </row>
    <row r="61" spans="1:6" ht="17.100000000000001" customHeight="1">
      <c r="A61" s="16"/>
      <c r="B61" s="145" t="s">
        <v>111</v>
      </c>
      <c r="C61" s="36"/>
      <c r="D61" s="110">
        <v>372.2</v>
      </c>
      <c r="E61" s="52"/>
      <c r="F61" s="38"/>
    </row>
    <row r="62" spans="1:6" ht="17.100000000000001" customHeight="1">
      <c r="A62" s="16"/>
      <c r="B62" s="145" t="s">
        <v>112</v>
      </c>
      <c r="C62" s="36"/>
      <c r="D62" s="110">
        <v>4488.51</v>
      </c>
      <c r="E62" s="52"/>
      <c r="F62" s="38"/>
    </row>
    <row r="63" spans="1:6" ht="17.100000000000001" customHeight="1">
      <c r="A63" s="16"/>
      <c r="B63" s="145"/>
      <c r="C63" s="36"/>
      <c r="D63" s="110"/>
      <c r="E63" s="52"/>
      <c r="F63" s="38"/>
    </row>
    <row r="64" spans="1:6" ht="17.100000000000001" customHeight="1">
      <c r="A64" s="16" t="s">
        <v>113</v>
      </c>
      <c r="B64" s="15" t="s">
        <v>114</v>
      </c>
      <c r="C64" s="36" t="s">
        <v>115</v>
      </c>
      <c r="D64" s="110"/>
      <c r="E64" s="52"/>
      <c r="F64" s="38"/>
    </row>
    <row r="65" spans="1:6" ht="17.100000000000001" customHeight="1">
      <c r="A65" s="16" t="s">
        <v>116</v>
      </c>
      <c r="B65" s="15" t="s">
        <v>117</v>
      </c>
      <c r="C65" s="36" t="s">
        <v>105</v>
      </c>
      <c r="D65" s="110">
        <v>175</v>
      </c>
      <c r="E65" s="52"/>
      <c r="F65" s="38"/>
    </row>
    <row r="66" spans="1:6" ht="17.100000000000001" customHeight="1">
      <c r="A66" s="16" t="s">
        <v>118</v>
      </c>
      <c r="B66" s="15" t="s">
        <v>119</v>
      </c>
      <c r="C66" s="36" t="s">
        <v>115</v>
      </c>
      <c r="D66" s="110">
        <f>108.07+365.64</f>
        <v>473.71</v>
      </c>
      <c r="E66" s="52"/>
      <c r="F66" s="38"/>
    </row>
    <row r="67" spans="1:6" ht="17.100000000000001" customHeight="1">
      <c r="A67" s="16" t="s">
        <v>120</v>
      </c>
      <c r="B67" s="15" t="s">
        <v>121</v>
      </c>
      <c r="C67" s="36" t="s">
        <v>115</v>
      </c>
      <c r="D67" s="110">
        <v>1048.03</v>
      </c>
      <c r="E67" s="52"/>
      <c r="F67" s="38"/>
    </row>
    <row r="68" spans="1:6" ht="17.100000000000001" customHeight="1">
      <c r="A68" s="16"/>
      <c r="B68" s="145" t="s">
        <v>122</v>
      </c>
      <c r="C68" s="36"/>
      <c r="D68" s="110">
        <v>145</v>
      </c>
      <c r="E68" s="52"/>
      <c r="F68" s="38"/>
    </row>
    <row r="69" spans="1:6" ht="17.100000000000001" customHeight="1">
      <c r="A69" s="16"/>
      <c r="B69" s="108"/>
      <c r="C69" s="36"/>
      <c r="D69" s="110"/>
      <c r="E69" s="52"/>
      <c r="F69" s="38"/>
    </row>
    <row r="70" spans="1:6" ht="17.100000000000001" customHeight="1">
      <c r="A70" s="16"/>
      <c r="B70" s="15"/>
      <c r="C70" s="36" t="s">
        <v>123</v>
      </c>
      <c r="D70" s="110"/>
      <c r="E70" s="52"/>
      <c r="F70" s="38"/>
    </row>
    <row r="71" spans="1:6" ht="17.100000000000001" customHeight="1">
      <c r="A71" s="16" t="s">
        <v>124</v>
      </c>
      <c r="B71" s="151" t="s">
        <v>125</v>
      </c>
      <c r="C71" s="36" t="s">
        <v>123</v>
      </c>
      <c r="D71" s="110">
        <v>13.43</v>
      </c>
      <c r="E71" s="52"/>
      <c r="F71" s="38"/>
    </row>
    <row r="72" spans="1:6" ht="17.100000000000001" customHeight="1">
      <c r="A72" s="16" t="s">
        <v>126</v>
      </c>
      <c r="B72" s="15" t="s">
        <v>127</v>
      </c>
      <c r="C72" s="36" t="s">
        <v>115</v>
      </c>
      <c r="D72" s="110">
        <v>540.61</v>
      </c>
      <c r="E72" s="52"/>
      <c r="F72" s="38"/>
    </row>
    <row r="73" spans="1:6" ht="17.100000000000001" customHeight="1">
      <c r="A73" s="16"/>
      <c r="B73" s="151" t="s">
        <v>128</v>
      </c>
      <c r="C73" s="36" t="s">
        <v>115</v>
      </c>
      <c r="D73" s="110">
        <v>3342.05</v>
      </c>
      <c r="E73" s="52"/>
      <c r="F73" s="38"/>
    </row>
    <row r="74" spans="1:6" ht="17.100000000000001" customHeight="1">
      <c r="A74" s="16"/>
      <c r="B74" s="108" t="s">
        <v>129</v>
      </c>
      <c r="C74" s="36" t="s">
        <v>115</v>
      </c>
      <c r="D74" s="110">
        <v>4111</v>
      </c>
      <c r="E74" s="52"/>
      <c r="F74" s="38"/>
    </row>
    <row r="75" spans="1:6" ht="17.100000000000001" customHeight="1">
      <c r="A75" s="16"/>
      <c r="B75" s="108" t="s">
        <v>130</v>
      </c>
      <c r="C75" s="36"/>
      <c r="D75" s="110">
        <v>361</v>
      </c>
      <c r="E75" s="52"/>
      <c r="F75" s="38"/>
    </row>
    <row r="76" spans="1:6" ht="17.100000000000001" customHeight="1">
      <c r="A76" s="16"/>
      <c r="B76" s="108" t="s">
        <v>131</v>
      </c>
      <c r="C76" s="36"/>
      <c r="D76" s="110">
        <v>200</v>
      </c>
      <c r="E76" s="52"/>
      <c r="F76" s="38"/>
    </row>
    <row r="77" spans="1:6" ht="17.100000000000001" customHeight="1">
      <c r="A77" s="16"/>
      <c r="B77" s="108" t="s">
        <v>17</v>
      </c>
      <c r="C77" s="36"/>
      <c r="D77" s="110">
        <v>572.99</v>
      </c>
      <c r="E77" s="52"/>
      <c r="F77" s="38"/>
    </row>
    <row r="78" spans="1:6" ht="17.100000000000001" customHeight="1">
      <c r="A78" s="16"/>
      <c r="B78" s="108" t="s">
        <v>132</v>
      </c>
      <c r="C78" s="36"/>
      <c r="D78" s="110">
        <v>707.64</v>
      </c>
      <c r="E78" s="52"/>
      <c r="F78" s="38"/>
    </row>
    <row r="79" spans="1:6" ht="17.100000000000001" customHeight="1">
      <c r="A79" s="16"/>
      <c r="B79" s="108"/>
      <c r="C79" s="36"/>
      <c r="D79" s="110"/>
      <c r="E79" s="52"/>
      <c r="F79" s="38"/>
    </row>
    <row r="80" spans="1:6" ht="17.100000000000001" customHeight="1">
      <c r="A80" s="16"/>
      <c r="B80" s="108" t="s">
        <v>133</v>
      </c>
      <c r="C80" s="36"/>
      <c r="D80" s="110"/>
      <c r="E80" s="52"/>
      <c r="F80" s="38"/>
    </row>
    <row r="81" spans="1:6" ht="17.100000000000001" customHeight="1">
      <c r="A81" s="16"/>
      <c r="B81" s="108"/>
      <c r="C81" s="36"/>
      <c r="D81" s="110"/>
      <c r="E81" s="52"/>
      <c r="F81" s="38"/>
    </row>
    <row r="82" spans="1:6" ht="17.100000000000001" customHeight="1">
      <c r="A82" s="16"/>
      <c r="B82" s="108" t="s">
        <v>134</v>
      </c>
      <c r="C82" s="36"/>
      <c r="D82" s="110">
        <v>15123</v>
      </c>
      <c r="E82" s="52"/>
      <c r="F82" s="38"/>
    </row>
    <row r="83" spans="1:6" ht="17.100000000000001" customHeight="1">
      <c r="A83" s="16"/>
      <c r="B83" s="145" t="s">
        <v>135</v>
      </c>
      <c r="C83" s="36"/>
      <c r="D83" s="110"/>
      <c r="E83" s="52"/>
      <c r="F83" s="38"/>
    </row>
    <row r="84" spans="1:6" ht="17.100000000000001" customHeight="1">
      <c r="A84" s="16"/>
      <c r="B84" s="145"/>
      <c r="C84" s="36"/>
      <c r="D84" s="110"/>
      <c r="E84" s="52"/>
      <c r="F84" s="38"/>
    </row>
    <row r="85" spans="1:6" ht="17.100000000000001" customHeight="1">
      <c r="A85" s="16"/>
      <c r="B85" s="145" t="s">
        <v>136</v>
      </c>
      <c r="C85" s="36"/>
      <c r="D85" s="110">
        <v>4000</v>
      </c>
      <c r="E85" s="52"/>
      <c r="F85" s="38"/>
    </row>
    <row r="86" spans="1:6" ht="17.100000000000001" customHeight="1">
      <c r="A86" s="6"/>
      <c r="B86" s="145" t="s">
        <v>137</v>
      </c>
      <c r="C86" s="36"/>
      <c r="D86" s="110">
        <v>4209.53</v>
      </c>
      <c r="E86" s="52"/>
      <c r="F86" s="38"/>
    </row>
    <row r="87" spans="1:6" ht="17.100000000000001" customHeight="1">
      <c r="A87" s="6"/>
      <c r="B87" s="108"/>
      <c r="C87" s="36"/>
      <c r="D87" s="110"/>
      <c r="E87" s="52"/>
      <c r="F87" s="38"/>
    </row>
    <row r="88" spans="1:6" ht="17.100000000000001" customHeight="1">
      <c r="A88" s="6"/>
      <c r="B88" s="13" t="s">
        <v>138</v>
      </c>
      <c r="C88" s="40"/>
      <c r="D88" s="50"/>
      <c r="E88" s="54"/>
      <c r="F88" s="28">
        <f>SUM(D54:D86)</f>
        <v>71513.86</v>
      </c>
    </row>
    <row r="89" spans="1:6">
      <c r="A89" s="21" t="s">
        <v>139</v>
      </c>
      <c r="C89" s="42"/>
      <c r="F89" s="185" t="s">
        <v>93</v>
      </c>
    </row>
    <row r="90" spans="1:6">
      <c r="A90" s="10" t="s">
        <v>140</v>
      </c>
      <c r="B90" s="22"/>
      <c r="C90" s="32"/>
      <c r="D90" s="22" t="s">
        <v>34</v>
      </c>
      <c r="E90" s="44"/>
      <c r="F90" s="2"/>
    </row>
    <row r="91" spans="1:6">
      <c r="A91" s="300" t="s">
        <v>45</v>
      </c>
      <c r="B91" s="301"/>
      <c r="C91" s="34"/>
      <c r="F91" s="3"/>
    </row>
    <row r="92" spans="1:6">
      <c r="A92" s="300" t="s">
        <v>46</v>
      </c>
      <c r="B92" s="301"/>
      <c r="C92" s="296" t="str">
        <f>+Introduction!B2</f>
        <v>City of Buffalo</v>
      </c>
      <c r="D92" s="291"/>
      <c r="E92" s="291"/>
      <c r="F92" s="297"/>
    </row>
    <row r="93" spans="1:6">
      <c r="A93" s="300" t="s">
        <v>47</v>
      </c>
      <c r="B93" s="301"/>
      <c r="C93" s="34"/>
      <c r="F93" s="3"/>
    </row>
    <row r="94" spans="1:6">
      <c r="A94" s="298" t="str">
        <f>TEXT(Introduction!B6,"[$-409]mmmm d, yyyy;@")</f>
        <v>December 31, 2021</v>
      </c>
      <c r="B94" s="299"/>
      <c r="C94" s="252"/>
      <c r="D94" s="20"/>
      <c r="E94" s="45"/>
      <c r="F94" s="5"/>
    </row>
    <row r="95" spans="1:6" ht="6.75" customHeight="1"/>
    <row r="96" spans="1:6" ht="16.7" customHeight="1">
      <c r="A96" s="6" t="s">
        <v>48</v>
      </c>
      <c r="B96" s="23" t="s">
        <v>141</v>
      </c>
      <c r="C96" s="286" t="s">
        <v>50</v>
      </c>
      <c r="D96" s="295"/>
      <c r="E96" s="295"/>
      <c r="F96" s="287"/>
    </row>
    <row r="97" spans="1:6" ht="16.7" customHeight="1">
      <c r="A97" s="55">
        <v>4200</v>
      </c>
      <c r="B97" s="11" t="s">
        <v>142</v>
      </c>
      <c r="C97" s="33" t="s">
        <v>143</v>
      </c>
      <c r="D97" s="41"/>
      <c r="E97" s="51"/>
      <c r="F97" s="49"/>
    </row>
    <row r="98" spans="1:6" ht="16.7" customHeight="1">
      <c r="A98" s="56" t="s">
        <v>144</v>
      </c>
      <c r="B98" s="5" t="s">
        <v>145</v>
      </c>
      <c r="D98" s="113"/>
      <c r="E98" s="52"/>
      <c r="F98" s="38"/>
    </row>
    <row r="99" spans="1:6" ht="16.7" customHeight="1">
      <c r="A99" s="57" t="s">
        <v>146</v>
      </c>
      <c r="B99" s="14" t="s">
        <v>147</v>
      </c>
      <c r="C99" s="32" t="s">
        <v>148</v>
      </c>
      <c r="D99" s="111"/>
      <c r="E99" s="52"/>
      <c r="F99" s="38"/>
    </row>
    <row r="100" spans="1:6" ht="16.7" customHeight="1">
      <c r="A100" s="57" t="s">
        <v>149</v>
      </c>
      <c r="B100" s="15" t="s">
        <v>150</v>
      </c>
      <c r="C100" s="36" t="s">
        <v>151</v>
      </c>
      <c r="D100" s="110"/>
      <c r="E100" s="52"/>
      <c r="F100" s="38"/>
    </row>
    <row r="101" spans="1:6" ht="16.7" customHeight="1">
      <c r="A101" s="57" t="s">
        <v>152</v>
      </c>
      <c r="B101" s="14" t="s">
        <v>153</v>
      </c>
      <c r="C101" s="36" t="s">
        <v>115</v>
      </c>
      <c r="D101" s="110"/>
      <c r="E101" s="52"/>
      <c r="F101" s="38"/>
    </row>
    <row r="102" spans="1:6" ht="16.7" customHeight="1">
      <c r="A102" s="16"/>
      <c r="B102" s="114"/>
      <c r="C102" s="36"/>
      <c r="D102" s="110"/>
      <c r="E102" s="52"/>
      <c r="F102" s="38"/>
    </row>
    <row r="103" spans="1:6" ht="16.7" customHeight="1">
      <c r="A103" s="16"/>
      <c r="B103" s="114"/>
      <c r="C103" s="36"/>
      <c r="D103" s="110"/>
      <c r="E103" s="52"/>
      <c r="F103" s="38"/>
    </row>
    <row r="104" spans="1:6" ht="16.7" customHeight="1">
      <c r="A104" s="16"/>
      <c r="B104" s="114"/>
      <c r="C104" s="36"/>
      <c r="D104" s="110"/>
      <c r="E104" s="52"/>
      <c r="F104" s="38"/>
    </row>
    <row r="105" spans="1:6" ht="16.7" customHeight="1">
      <c r="A105" s="16"/>
      <c r="B105" s="114"/>
      <c r="C105" s="36"/>
      <c r="D105" s="110"/>
      <c r="E105" s="52"/>
      <c r="F105" s="38"/>
    </row>
    <row r="106" spans="1:6" ht="16.7" customHeight="1">
      <c r="A106" s="16"/>
      <c r="B106" s="13" t="s">
        <v>154</v>
      </c>
      <c r="C106" s="40"/>
      <c r="D106" s="50"/>
      <c r="E106" s="54"/>
      <c r="F106" s="28">
        <f>SUM(D97:D105)</f>
        <v>0</v>
      </c>
    </row>
    <row r="107" spans="1:6" ht="16.7" customHeight="1">
      <c r="A107" s="9">
        <v>4300</v>
      </c>
      <c r="B107" s="8" t="s">
        <v>155</v>
      </c>
      <c r="C107" s="32" t="s">
        <v>156</v>
      </c>
      <c r="D107" s="29"/>
      <c r="E107" s="52"/>
      <c r="F107" s="38"/>
    </row>
    <row r="108" spans="1:6" ht="16.7" customHeight="1">
      <c r="A108" s="12" t="s">
        <v>157</v>
      </c>
      <c r="B108" s="256" t="s">
        <v>158</v>
      </c>
      <c r="C108" s="35"/>
      <c r="D108" s="109"/>
      <c r="E108" s="52"/>
      <c r="F108" s="38"/>
    </row>
    <row r="109" spans="1:6" ht="16.7" customHeight="1">
      <c r="A109" s="13"/>
      <c r="B109" s="114" t="s">
        <v>159</v>
      </c>
      <c r="C109" s="36"/>
      <c r="D109" s="110">
        <v>1017.5</v>
      </c>
      <c r="E109" s="52"/>
      <c r="F109" s="38"/>
    </row>
    <row r="110" spans="1:6" ht="16.7" customHeight="1">
      <c r="A110" s="13"/>
      <c r="B110" s="114" t="s">
        <v>160</v>
      </c>
      <c r="C110" s="36"/>
      <c r="D110" s="110">
        <v>9271.16</v>
      </c>
      <c r="E110" s="52"/>
      <c r="F110" s="38"/>
    </row>
    <row r="111" spans="1:6" ht="16.7" customHeight="1">
      <c r="A111" s="13" t="s">
        <v>161</v>
      </c>
      <c r="B111" s="69" t="s">
        <v>162</v>
      </c>
      <c r="C111" s="36" t="s">
        <v>156</v>
      </c>
      <c r="D111" s="258"/>
      <c r="E111" s="52"/>
      <c r="F111" s="38"/>
    </row>
    <row r="112" spans="1:6" ht="16.7" customHeight="1">
      <c r="A112" s="13" t="s">
        <v>163</v>
      </c>
      <c r="B112" s="69" t="s">
        <v>164</v>
      </c>
      <c r="C112" s="36" t="s">
        <v>156</v>
      </c>
      <c r="D112" s="110"/>
      <c r="E112" s="52"/>
      <c r="F112" s="38"/>
    </row>
    <row r="113" spans="1:6" ht="16.7" customHeight="1">
      <c r="A113" s="13"/>
      <c r="B113" s="125" t="s">
        <v>165</v>
      </c>
      <c r="C113" s="36"/>
      <c r="D113" s="110"/>
      <c r="E113" s="52"/>
      <c r="F113" s="38"/>
    </row>
    <row r="114" spans="1:6" ht="16.7" customHeight="1">
      <c r="A114" s="13"/>
      <c r="B114" s="114"/>
      <c r="C114" s="36"/>
      <c r="D114" s="110"/>
      <c r="E114" s="52"/>
      <c r="F114" s="38"/>
    </row>
    <row r="115" spans="1:6" ht="16.7" customHeight="1">
      <c r="A115" s="13"/>
      <c r="B115" s="114"/>
      <c r="C115" s="36"/>
      <c r="D115" s="110"/>
      <c r="E115" s="52"/>
      <c r="F115" s="38"/>
    </row>
    <row r="116" spans="1:6" ht="16.7" customHeight="1">
      <c r="A116" s="13"/>
      <c r="B116" s="13" t="s">
        <v>166</v>
      </c>
      <c r="C116" s="40"/>
      <c r="D116" s="50"/>
      <c r="E116" s="54"/>
      <c r="F116" s="28">
        <f>SUM(D108:D113)</f>
        <v>10288.66</v>
      </c>
    </row>
    <row r="117" spans="1:6" ht="16.7" customHeight="1">
      <c r="A117" s="10"/>
      <c r="B117" s="8" t="s">
        <v>167</v>
      </c>
      <c r="C117" s="32"/>
      <c r="D117" s="29"/>
      <c r="E117" s="52"/>
      <c r="F117" s="38"/>
    </row>
    <row r="118" spans="1:6" ht="16.7" customHeight="1">
      <c r="A118" s="12"/>
      <c r="B118" s="115"/>
      <c r="C118" s="35"/>
      <c r="D118" s="109"/>
      <c r="E118" s="52"/>
      <c r="F118" s="38"/>
    </row>
    <row r="119" spans="1:6" ht="16.7" customHeight="1">
      <c r="A119" s="13"/>
      <c r="B119" s="125" t="s">
        <v>168</v>
      </c>
      <c r="C119" s="36"/>
      <c r="D119" s="110">
        <v>0.01</v>
      </c>
      <c r="E119" s="52"/>
      <c r="F119" s="38"/>
    </row>
    <row r="120" spans="1:6" ht="16.7" customHeight="1">
      <c r="A120" s="13"/>
      <c r="B120" s="114"/>
      <c r="C120" s="36"/>
      <c r="D120" s="110"/>
      <c r="E120" s="52"/>
      <c r="F120" s="38"/>
    </row>
    <row r="121" spans="1:6" ht="16.7" customHeight="1">
      <c r="A121" s="14"/>
      <c r="B121" s="114"/>
      <c r="C121" s="36"/>
      <c r="D121" s="110"/>
      <c r="E121" s="52"/>
      <c r="F121" s="38"/>
    </row>
    <row r="122" spans="1:6" ht="16.7" customHeight="1">
      <c r="A122" s="14"/>
      <c r="B122" s="13" t="s">
        <v>169</v>
      </c>
      <c r="C122" s="40"/>
      <c r="D122" s="50"/>
      <c r="E122" s="53"/>
      <c r="F122" s="26">
        <v>0.01</v>
      </c>
    </row>
    <row r="123" spans="1:6" ht="16.7" customHeight="1">
      <c r="A123" s="14"/>
      <c r="B123" s="13" t="s">
        <v>170</v>
      </c>
      <c r="C123" s="40"/>
      <c r="D123" s="50"/>
      <c r="E123" s="53"/>
      <c r="F123" s="26">
        <f>F116+F88+F122</f>
        <v>81802.53</v>
      </c>
    </row>
    <row r="124" spans="1:6" ht="16.7" customHeight="1">
      <c r="A124" s="279" t="s">
        <v>171</v>
      </c>
      <c r="B124" s="280"/>
      <c r="C124" s="281"/>
      <c r="D124" s="277"/>
      <c r="E124" s="278"/>
      <c r="F124" s="276">
        <f>F44-F123</f>
        <v>58604.199999999983</v>
      </c>
    </row>
    <row r="125" spans="1:6" ht="16.7" customHeight="1">
      <c r="A125" s="154" t="str">
        <f>"Balance, "&amp;TEXT((MONTH(Introduction!B6)&amp;"/"&amp;DAY(Introduction!B6)&amp;"/"&amp;(YEAR(Introduction!B6)-1))+1,"mmmm d, yyyy")</f>
        <v>Balance, January 1, 2021</v>
      </c>
      <c r="B125" s="43"/>
      <c r="C125" s="46"/>
      <c r="D125" s="31"/>
      <c r="E125" s="54"/>
      <c r="F125" s="116">
        <v>175869.53</v>
      </c>
    </row>
    <row r="126" spans="1:6" ht="16.7" customHeight="1">
      <c r="A126" s="15" t="s">
        <v>172</v>
      </c>
      <c r="B126" s="43"/>
      <c r="C126" s="46"/>
      <c r="D126" s="31"/>
      <c r="E126" s="54"/>
      <c r="F126" s="116"/>
    </row>
    <row r="127" spans="1:6" ht="16.7" customHeight="1">
      <c r="A127" s="15" t="s">
        <v>173</v>
      </c>
      <c r="B127" s="43"/>
      <c r="C127" s="46"/>
      <c r="D127" s="31"/>
      <c r="E127" s="54"/>
      <c r="F127" s="28">
        <v>32393.96</v>
      </c>
    </row>
    <row r="128" spans="1:6" ht="16.7" customHeight="1">
      <c r="A128" s="279" t="str">
        <f>"Balance, "&amp;TEXT(Introduction!B6,"[$-409]mmmm d, yyyy;@")</f>
        <v>Balance, December 31, 2021</v>
      </c>
      <c r="B128" s="280"/>
      <c r="C128" s="281"/>
      <c r="D128" s="277"/>
      <c r="E128" s="282"/>
      <c r="F128" s="283">
        <f>F124+F125-F127</f>
        <v>202079.77</v>
      </c>
    </row>
    <row r="129" spans="1:6" ht="16.7" customHeight="1">
      <c r="A129" s="1" t="s">
        <v>174</v>
      </c>
      <c r="B129" s="22"/>
      <c r="C129" s="44"/>
      <c r="D129" s="29"/>
      <c r="E129" s="53" t="s">
        <v>175</v>
      </c>
      <c r="F129" s="26"/>
    </row>
    <row r="130" spans="1:6" ht="16.7" customHeight="1">
      <c r="A130" s="4" t="s">
        <v>176</v>
      </c>
      <c r="B130" s="20"/>
      <c r="C130" s="45"/>
      <c r="D130" s="30"/>
      <c r="E130" s="58"/>
      <c r="F130" s="117"/>
    </row>
    <row r="131" spans="1:6" ht="16.7" customHeight="1">
      <c r="A131" s="1" t="s">
        <v>177</v>
      </c>
      <c r="B131" s="22"/>
      <c r="C131" s="44"/>
      <c r="D131" s="29"/>
      <c r="E131" s="53" t="s">
        <v>175</v>
      </c>
      <c r="F131" s="118"/>
    </row>
    <row r="132" spans="1:6" ht="16.7" customHeight="1">
      <c r="A132" s="4" t="s">
        <v>178</v>
      </c>
      <c r="B132" s="20"/>
      <c r="C132" s="45"/>
      <c r="D132" s="30"/>
      <c r="E132" s="59"/>
      <c r="F132" s="119"/>
    </row>
    <row r="133" spans="1:6" ht="16.7" customHeight="1">
      <c r="A133" s="15" t="s">
        <v>179</v>
      </c>
      <c r="B133" s="43"/>
      <c r="C133" s="46"/>
      <c r="D133" s="31"/>
      <c r="E133" s="59" t="s">
        <v>175</v>
      </c>
      <c r="F133" s="119"/>
    </row>
    <row r="134" spans="1:6" ht="16.7" customHeight="1">
      <c r="A134" s="15"/>
      <c r="B134" s="43"/>
      <c r="C134" s="46"/>
      <c r="D134" s="31"/>
      <c r="E134" s="54"/>
      <c r="F134" s="116"/>
    </row>
    <row r="135" spans="1:6" ht="16.7" customHeight="1">
      <c r="A135" s="15"/>
      <c r="B135" s="47" t="s">
        <v>180</v>
      </c>
      <c r="C135" s="46"/>
      <c r="D135" s="31"/>
      <c r="E135" s="54"/>
      <c r="F135" s="28">
        <f>+F134+F133+F132+F131+F130+F129</f>
        <v>0</v>
      </c>
    </row>
    <row r="136" spans="1:6">
      <c r="A136" s="186" t="s">
        <v>93</v>
      </c>
      <c r="C136" s="42"/>
      <c r="F136" s="19" t="s">
        <v>181</v>
      </c>
    </row>
    <row r="137" spans="1:6">
      <c r="C137" s="42"/>
    </row>
    <row r="138" spans="1:6">
      <c r="C138" s="42"/>
    </row>
    <row r="139" spans="1:6">
      <c r="C139" s="42"/>
    </row>
    <row r="140" spans="1:6">
      <c r="C140" s="42"/>
    </row>
    <row r="141" spans="1:6">
      <c r="C141" s="42"/>
    </row>
    <row r="142" spans="1:6">
      <c r="C142" s="42"/>
    </row>
    <row r="143" spans="1:6">
      <c r="C143" s="42"/>
    </row>
    <row r="144" spans="1:6">
      <c r="C144" s="42"/>
    </row>
    <row r="145" spans="3:3">
      <c r="C145" s="42"/>
    </row>
    <row r="146" spans="3:3">
      <c r="C146" s="42"/>
    </row>
    <row r="147" spans="3:3">
      <c r="C147" s="42"/>
    </row>
    <row r="148" spans="3:3">
      <c r="C148" s="42"/>
    </row>
    <row r="149" spans="3:3">
      <c r="C149" s="42"/>
    </row>
    <row r="150" spans="3:3">
      <c r="C150" s="42"/>
    </row>
    <row r="151" spans="3:3">
      <c r="C151" s="42"/>
    </row>
    <row r="152" spans="3:3">
      <c r="C152" s="42"/>
    </row>
    <row r="153" spans="3:3">
      <c r="C153" s="42"/>
    </row>
    <row r="154" spans="3:3">
      <c r="C154" s="42"/>
    </row>
    <row r="155" spans="3:3">
      <c r="C155" s="42"/>
    </row>
    <row r="156" spans="3:3">
      <c r="C156" s="42"/>
    </row>
    <row r="157" spans="3:3">
      <c r="C157" s="42"/>
    </row>
    <row r="158" spans="3:3">
      <c r="C158" s="42"/>
    </row>
    <row r="159" spans="3:3">
      <c r="C159" s="42"/>
    </row>
    <row r="160" spans="3:3">
      <c r="C160" s="42"/>
    </row>
    <row r="161" spans="3:3">
      <c r="C161" s="42"/>
    </row>
    <row r="162" spans="3:3">
      <c r="C162" s="42"/>
    </row>
    <row r="163" spans="3:3">
      <c r="C163" s="42"/>
    </row>
    <row r="164" spans="3:3">
      <c r="C164" s="42"/>
    </row>
    <row r="165" spans="3:3">
      <c r="C165" s="42"/>
    </row>
    <row r="166" spans="3:3">
      <c r="C166" s="42"/>
    </row>
    <row r="167" spans="3:3">
      <c r="C167" s="42"/>
    </row>
    <row r="168" spans="3:3">
      <c r="C168" s="42"/>
    </row>
    <row r="169" spans="3:3">
      <c r="C169" s="42"/>
    </row>
    <row r="170" spans="3:3">
      <c r="C170" s="42"/>
    </row>
    <row r="171" spans="3:3">
      <c r="C171" s="42"/>
    </row>
    <row r="172" spans="3:3">
      <c r="C172" s="42"/>
    </row>
    <row r="173" spans="3:3">
      <c r="C173" s="42"/>
    </row>
    <row r="174" spans="3:3">
      <c r="C174" s="42"/>
    </row>
    <row r="175" spans="3:3">
      <c r="C175" s="42"/>
    </row>
    <row r="176" spans="3:3">
      <c r="C176" s="42"/>
    </row>
    <row r="177" spans="3:3">
      <c r="C177" s="42"/>
    </row>
    <row r="178" spans="3:3">
      <c r="C178" s="42"/>
    </row>
    <row r="179" spans="3:3">
      <c r="C179" s="42"/>
    </row>
    <row r="180" spans="3:3">
      <c r="C180" s="42"/>
    </row>
    <row r="181" spans="3:3">
      <c r="C181" s="42"/>
    </row>
    <row r="182" spans="3:3">
      <c r="C182" s="42"/>
    </row>
    <row r="183" spans="3:3">
      <c r="C183" s="42"/>
    </row>
    <row r="184" spans="3:3">
      <c r="C184" s="42"/>
    </row>
    <row r="185" spans="3:3">
      <c r="C185" s="42"/>
    </row>
    <row r="186" spans="3:3">
      <c r="C186" s="42"/>
    </row>
    <row r="187" spans="3:3">
      <c r="C187" s="42"/>
    </row>
    <row r="188" spans="3:3">
      <c r="C188" s="42"/>
    </row>
    <row r="189" spans="3:3">
      <c r="C189" s="42"/>
    </row>
    <row r="190" spans="3:3">
      <c r="C190" s="42"/>
    </row>
    <row r="191" spans="3:3">
      <c r="C191" s="42"/>
    </row>
    <row r="192" spans="3:3">
      <c r="C192" s="42"/>
    </row>
    <row r="193" spans="3:3">
      <c r="C193" s="42"/>
    </row>
    <row r="194" spans="3:3">
      <c r="C194" s="42"/>
    </row>
    <row r="195" spans="3:3">
      <c r="C195" s="42"/>
    </row>
    <row r="196" spans="3:3">
      <c r="C196" s="42"/>
    </row>
    <row r="197" spans="3:3">
      <c r="C197" s="42"/>
    </row>
    <row r="198" spans="3:3">
      <c r="C198" s="42"/>
    </row>
    <row r="199" spans="3:3">
      <c r="C199" s="42"/>
    </row>
    <row r="200" spans="3:3">
      <c r="C200" s="42"/>
    </row>
    <row r="201" spans="3:3">
      <c r="C201" s="42"/>
    </row>
    <row r="202" spans="3:3">
      <c r="C202" s="42"/>
    </row>
    <row r="203" spans="3:3">
      <c r="C203" s="42"/>
    </row>
    <row r="204" spans="3:3">
      <c r="C204" s="42"/>
    </row>
    <row r="205" spans="3:3">
      <c r="C205" s="42"/>
    </row>
    <row r="206" spans="3:3">
      <c r="C206" s="42"/>
    </row>
    <row r="207" spans="3:3">
      <c r="C207" s="42"/>
    </row>
    <row r="208" spans="3:3">
      <c r="C208" s="42"/>
    </row>
    <row r="209" spans="3:3">
      <c r="C209" s="42"/>
    </row>
    <row r="210" spans="3:3">
      <c r="C210" s="42"/>
    </row>
    <row r="211" spans="3:3">
      <c r="C211" s="42"/>
    </row>
    <row r="212" spans="3:3">
      <c r="C212" s="42"/>
    </row>
    <row r="213" spans="3:3">
      <c r="C213" s="42"/>
    </row>
    <row r="214" spans="3:3">
      <c r="C214" s="42"/>
    </row>
    <row r="215" spans="3:3">
      <c r="C215" s="42"/>
    </row>
    <row r="216" spans="3:3">
      <c r="C216" s="42"/>
    </row>
    <row r="217" spans="3:3">
      <c r="C217" s="42"/>
    </row>
    <row r="218" spans="3:3">
      <c r="C218" s="42"/>
    </row>
    <row r="219" spans="3:3">
      <c r="C219" s="42"/>
    </row>
    <row r="220" spans="3:3">
      <c r="C220" s="42"/>
    </row>
    <row r="221" spans="3:3">
      <c r="C221" s="42"/>
    </row>
    <row r="222" spans="3:3">
      <c r="C222" s="42"/>
    </row>
    <row r="223" spans="3:3">
      <c r="C223" s="42"/>
    </row>
    <row r="224" spans="3:3">
      <c r="C224" s="42"/>
    </row>
    <row r="225" spans="3:3">
      <c r="C225" s="42"/>
    </row>
    <row r="226" spans="3:3">
      <c r="C226" s="42"/>
    </row>
    <row r="227" spans="3:3">
      <c r="C227" s="42"/>
    </row>
    <row r="228" spans="3:3">
      <c r="C228" s="42"/>
    </row>
    <row r="229" spans="3:3">
      <c r="C229" s="42"/>
    </row>
    <row r="230" spans="3:3">
      <c r="C230" s="42"/>
    </row>
    <row r="231" spans="3:3">
      <c r="C231" s="42"/>
    </row>
    <row r="232" spans="3:3">
      <c r="C232" s="42"/>
    </row>
    <row r="233" spans="3:3">
      <c r="C233" s="42"/>
    </row>
    <row r="234" spans="3:3">
      <c r="C234" s="42"/>
    </row>
    <row r="235" spans="3:3">
      <c r="C235" s="42"/>
    </row>
    <row r="236" spans="3:3">
      <c r="C236" s="42"/>
    </row>
    <row r="237" spans="3:3">
      <c r="C237" s="42"/>
    </row>
    <row r="238" spans="3:3">
      <c r="C238" s="42"/>
    </row>
    <row r="239" spans="3:3">
      <c r="C239" s="42"/>
    </row>
    <row r="240" spans="3:3">
      <c r="C240" s="42"/>
    </row>
    <row r="241" spans="3:3">
      <c r="C241" s="42"/>
    </row>
    <row r="242" spans="3:3">
      <c r="C242" s="42"/>
    </row>
    <row r="243" spans="3:3">
      <c r="C243" s="42"/>
    </row>
    <row r="244" spans="3:3">
      <c r="C244" s="42"/>
    </row>
    <row r="245" spans="3:3">
      <c r="C245" s="42"/>
    </row>
    <row r="246" spans="3:3">
      <c r="C246" s="42"/>
    </row>
    <row r="247" spans="3:3">
      <c r="C247" s="42"/>
    </row>
    <row r="248" spans="3:3">
      <c r="C248" s="42"/>
    </row>
    <row r="249" spans="3:3">
      <c r="C249" s="42"/>
    </row>
    <row r="250" spans="3:3">
      <c r="C250" s="42"/>
    </row>
    <row r="251" spans="3:3">
      <c r="C251" s="42"/>
    </row>
    <row r="252" spans="3:3">
      <c r="C252" s="42"/>
    </row>
    <row r="253" spans="3:3">
      <c r="C253" s="42"/>
    </row>
    <row r="254" spans="3:3">
      <c r="C254" s="42"/>
    </row>
    <row r="255" spans="3:3">
      <c r="C255" s="42"/>
    </row>
    <row r="256" spans="3:3">
      <c r="C256" s="42"/>
    </row>
    <row r="257" spans="3:3">
      <c r="C257" s="42"/>
    </row>
    <row r="258" spans="3:3">
      <c r="C258" s="42"/>
    </row>
    <row r="259" spans="3:3">
      <c r="C259" s="42"/>
    </row>
    <row r="260" spans="3:3">
      <c r="C260" s="42"/>
    </row>
    <row r="261" spans="3:3">
      <c r="C261" s="42"/>
    </row>
    <row r="262" spans="3:3">
      <c r="C262" s="42"/>
    </row>
    <row r="263" spans="3:3">
      <c r="C263" s="42"/>
    </row>
    <row r="264" spans="3:3">
      <c r="C264" s="42"/>
    </row>
    <row r="265" spans="3:3">
      <c r="C265" s="42"/>
    </row>
    <row r="266" spans="3:3">
      <c r="C266" s="42"/>
    </row>
    <row r="267" spans="3:3">
      <c r="C267" s="42"/>
    </row>
    <row r="268" spans="3:3">
      <c r="C268" s="42"/>
    </row>
    <row r="269" spans="3:3">
      <c r="C269" s="42"/>
    </row>
    <row r="270" spans="3:3">
      <c r="C270" s="42"/>
    </row>
    <row r="271" spans="3:3">
      <c r="C271" s="42"/>
    </row>
    <row r="272" spans="3:3">
      <c r="C272" s="42"/>
    </row>
    <row r="273" spans="3:3">
      <c r="C273" s="42"/>
    </row>
    <row r="274" spans="3:3">
      <c r="C274" s="42"/>
    </row>
    <row r="275" spans="3:3">
      <c r="C275" s="42"/>
    </row>
    <row r="276" spans="3:3">
      <c r="C276" s="42"/>
    </row>
    <row r="277" spans="3:3">
      <c r="C277" s="42"/>
    </row>
    <row r="278" spans="3:3">
      <c r="C278" s="42"/>
    </row>
    <row r="279" spans="3:3">
      <c r="C279" s="42"/>
    </row>
    <row r="280" spans="3:3">
      <c r="C280" s="42"/>
    </row>
    <row r="281" spans="3:3">
      <c r="C281" s="42"/>
    </row>
    <row r="282" spans="3:3">
      <c r="C282" s="42"/>
    </row>
    <row r="283" spans="3:3">
      <c r="C283" s="42"/>
    </row>
    <row r="284" spans="3:3">
      <c r="C284" s="42"/>
    </row>
    <row r="285" spans="3:3">
      <c r="C285" s="42"/>
    </row>
    <row r="286" spans="3:3">
      <c r="C286" s="42"/>
    </row>
    <row r="287" spans="3:3">
      <c r="C287" s="42"/>
    </row>
    <row r="288" spans="3:3">
      <c r="C288" s="42"/>
    </row>
    <row r="289" spans="3:3">
      <c r="C289" s="42"/>
    </row>
    <row r="290" spans="3:3">
      <c r="C290" s="42"/>
    </row>
    <row r="291" spans="3:3">
      <c r="C291" s="42"/>
    </row>
    <row r="292" spans="3:3">
      <c r="C292" s="42"/>
    </row>
    <row r="293" spans="3:3">
      <c r="C293" s="42"/>
    </row>
    <row r="294" spans="3:3">
      <c r="C294" s="42"/>
    </row>
    <row r="295" spans="3:3">
      <c r="C295" s="42"/>
    </row>
    <row r="296" spans="3:3">
      <c r="C296" s="42"/>
    </row>
    <row r="297" spans="3:3">
      <c r="C297" s="42"/>
    </row>
    <row r="298" spans="3:3">
      <c r="C298" s="42"/>
    </row>
    <row r="299" spans="3:3">
      <c r="C299" s="42"/>
    </row>
    <row r="300" spans="3:3">
      <c r="C300" s="42"/>
    </row>
    <row r="301" spans="3:3">
      <c r="C301" s="42"/>
    </row>
    <row r="302" spans="3:3">
      <c r="C302" s="42"/>
    </row>
    <row r="303" spans="3:3">
      <c r="C303" s="42"/>
    </row>
    <row r="304" spans="3:3">
      <c r="C304" s="42"/>
    </row>
    <row r="305" spans="3:3">
      <c r="C305" s="42"/>
    </row>
    <row r="306" spans="3:3">
      <c r="C306" s="42"/>
    </row>
    <row r="307" spans="3:3">
      <c r="C307" s="42"/>
    </row>
    <row r="308" spans="3:3">
      <c r="C308" s="42"/>
    </row>
    <row r="309" spans="3:3">
      <c r="C309" s="42"/>
    </row>
    <row r="310" spans="3:3">
      <c r="C310" s="42"/>
    </row>
    <row r="311" spans="3:3">
      <c r="C311" s="42"/>
    </row>
    <row r="312" spans="3:3">
      <c r="C312" s="42"/>
    </row>
    <row r="313" spans="3:3">
      <c r="C313" s="42"/>
    </row>
    <row r="314" spans="3:3">
      <c r="C314" s="42"/>
    </row>
    <row r="315" spans="3:3">
      <c r="C315" s="42"/>
    </row>
    <row r="316" spans="3:3">
      <c r="C316" s="42"/>
    </row>
    <row r="317" spans="3:3">
      <c r="C317" s="42"/>
    </row>
    <row r="318" spans="3:3">
      <c r="C318" s="42"/>
    </row>
    <row r="319" spans="3:3">
      <c r="C319" s="42"/>
    </row>
    <row r="320" spans="3:3">
      <c r="C320" s="42"/>
    </row>
    <row r="321" spans="3:3">
      <c r="C321" s="42"/>
    </row>
    <row r="322" spans="3:3">
      <c r="C322" s="42"/>
    </row>
    <row r="323" spans="3:3">
      <c r="C323" s="42"/>
    </row>
    <row r="324" spans="3:3">
      <c r="C324" s="42"/>
    </row>
    <row r="325" spans="3:3">
      <c r="C325" s="42"/>
    </row>
    <row r="326" spans="3:3">
      <c r="C326" s="42"/>
    </row>
    <row r="327" spans="3:3">
      <c r="C327" s="42"/>
    </row>
    <row r="328" spans="3:3">
      <c r="C328" s="42"/>
    </row>
    <row r="329" spans="3:3">
      <c r="C329" s="42"/>
    </row>
    <row r="330" spans="3:3">
      <c r="C330" s="42"/>
    </row>
    <row r="331" spans="3:3">
      <c r="C331" s="42"/>
    </row>
    <row r="332" spans="3:3">
      <c r="C332" s="42"/>
    </row>
    <row r="333" spans="3:3">
      <c r="C333" s="42"/>
    </row>
    <row r="334" spans="3:3">
      <c r="C334" s="42"/>
    </row>
    <row r="335" spans="3:3">
      <c r="C335" s="42"/>
    </row>
    <row r="336" spans="3:3">
      <c r="C336" s="42"/>
    </row>
    <row r="337" spans="3:3">
      <c r="C337" s="42"/>
    </row>
    <row r="338" spans="3:3">
      <c r="C338" s="42"/>
    </row>
    <row r="339" spans="3:3">
      <c r="C339" s="42"/>
    </row>
    <row r="340" spans="3:3">
      <c r="C340" s="42"/>
    </row>
    <row r="341" spans="3:3">
      <c r="C341" s="42"/>
    </row>
    <row r="342" spans="3:3">
      <c r="C342" s="42"/>
    </row>
    <row r="343" spans="3:3">
      <c r="C343" s="42"/>
    </row>
    <row r="344" spans="3:3">
      <c r="C344" s="42"/>
    </row>
    <row r="345" spans="3:3">
      <c r="C345" s="42"/>
    </row>
    <row r="346" spans="3:3">
      <c r="C346" s="42"/>
    </row>
    <row r="347" spans="3:3">
      <c r="C347" s="42"/>
    </row>
    <row r="348" spans="3:3">
      <c r="C348" s="42"/>
    </row>
    <row r="349" spans="3:3">
      <c r="C349" s="42"/>
    </row>
    <row r="350" spans="3:3">
      <c r="C350" s="42"/>
    </row>
    <row r="351" spans="3:3">
      <c r="C351" s="42"/>
    </row>
    <row r="352" spans="3:3">
      <c r="C352" s="42"/>
    </row>
    <row r="353" spans="3:3">
      <c r="C353" s="42"/>
    </row>
    <row r="354" spans="3:3">
      <c r="C354" s="42"/>
    </row>
    <row r="355" spans="3:3">
      <c r="C355" s="42"/>
    </row>
    <row r="356" spans="3:3">
      <c r="C356" s="42"/>
    </row>
    <row r="357" spans="3:3">
      <c r="C357" s="42"/>
    </row>
    <row r="358" spans="3:3">
      <c r="C358" s="42"/>
    </row>
    <row r="359" spans="3:3">
      <c r="C359" s="42"/>
    </row>
    <row r="360" spans="3:3">
      <c r="C360" s="42"/>
    </row>
    <row r="361" spans="3:3">
      <c r="C361" s="42"/>
    </row>
    <row r="362" spans="3:3">
      <c r="C362" s="42"/>
    </row>
    <row r="363" spans="3:3">
      <c r="C363" s="42"/>
    </row>
    <row r="364" spans="3:3">
      <c r="C364" s="42"/>
    </row>
    <row r="365" spans="3:3">
      <c r="C365" s="42"/>
    </row>
    <row r="366" spans="3:3">
      <c r="C366" s="42"/>
    </row>
    <row r="367" spans="3:3">
      <c r="C367" s="42"/>
    </row>
    <row r="368" spans="3:3">
      <c r="C368" s="42"/>
    </row>
    <row r="369" spans="3:3">
      <c r="C369" s="42"/>
    </row>
    <row r="370" spans="3:3">
      <c r="C370" s="42"/>
    </row>
    <row r="371" spans="3:3">
      <c r="C371" s="42"/>
    </row>
    <row r="372" spans="3:3">
      <c r="C372" s="42"/>
    </row>
    <row r="373" spans="3:3">
      <c r="C373" s="42"/>
    </row>
    <row r="374" spans="3:3">
      <c r="C374" s="42"/>
    </row>
    <row r="375" spans="3:3">
      <c r="C375" s="42"/>
    </row>
    <row r="376" spans="3:3">
      <c r="C376" s="42"/>
    </row>
    <row r="377" spans="3:3">
      <c r="C377" s="42"/>
    </row>
    <row r="378" spans="3:3">
      <c r="C378" s="42"/>
    </row>
    <row r="379" spans="3:3">
      <c r="C379" s="42"/>
    </row>
    <row r="380" spans="3:3">
      <c r="C380" s="42"/>
    </row>
    <row r="381" spans="3:3">
      <c r="C381" s="42"/>
    </row>
    <row r="382" spans="3:3">
      <c r="C382" s="42"/>
    </row>
    <row r="383" spans="3:3">
      <c r="C383" s="42"/>
    </row>
    <row r="384" spans="3:3">
      <c r="C384" s="42"/>
    </row>
    <row r="385" spans="3:3">
      <c r="C385" s="42"/>
    </row>
    <row r="386" spans="3:3">
      <c r="C386" s="42"/>
    </row>
    <row r="387" spans="3:3">
      <c r="C387" s="42"/>
    </row>
    <row r="388" spans="3:3">
      <c r="C388" s="42"/>
    </row>
    <row r="389" spans="3:3">
      <c r="C389" s="42"/>
    </row>
    <row r="390" spans="3:3">
      <c r="C390" s="42"/>
    </row>
    <row r="391" spans="3:3">
      <c r="C391" s="42"/>
    </row>
    <row r="392" spans="3:3">
      <c r="C392" s="42"/>
    </row>
    <row r="393" spans="3:3">
      <c r="C393" s="42"/>
    </row>
    <row r="394" spans="3:3">
      <c r="C394" s="42"/>
    </row>
    <row r="395" spans="3:3">
      <c r="C395" s="42"/>
    </row>
    <row r="396" spans="3:3">
      <c r="C396" s="42"/>
    </row>
    <row r="397" spans="3:3">
      <c r="C397" s="42"/>
    </row>
    <row r="398" spans="3:3">
      <c r="C398" s="42"/>
    </row>
    <row r="399" spans="3:3">
      <c r="C399" s="42"/>
    </row>
    <row r="400" spans="3:3">
      <c r="C400" s="42"/>
    </row>
    <row r="401" spans="3:3">
      <c r="C401" s="42"/>
    </row>
    <row r="402" spans="3:3">
      <c r="C402" s="42"/>
    </row>
    <row r="403" spans="3:3">
      <c r="C403" s="42"/>
    </row>
    <row r="404" spans="3:3">
      <c r="C404" s="42"/>
    </row>
    <row r="405" spans="3:3">
      <c r="C405" s="42"/>
    </row>
    <row r="406" spans="3:3">
      <c r="C406" s="42"/>
    </row>
    <row r="407" spans="3:3">
      <c r="C407" s="42"/>
    </row>
    <row r="408" spans="3:3">
      <c r="C408" s="42"/>
    </row>
    <row r="409" spans="3:3">
      <c r="C409" s="42"/>
    </row>
    <row r="410" spans="3:3">
      <c r="C410" s="42"/>
    </row>
    <row r="411" spans="3:3">
      <c r="C411" s="42"/>
    </row>
    <row r="412" spans="3:3">
      <c r="C412" s="42"/>
    </row>
    <row r="413" spans="3:3">
      <c r="C413" s="42"/>
    </row>
    <row r="414" spans="3:3">
      <c r="C414" s="42"/>
    </row>
    <row r="415" spans="3:3">
      <c r="C415" s="42"/>
    </row>
    <row r="416" spans="3:3">
      <c r="C416" s="42"/>
    </row>
    <row r="417" spans="3:3">
      <c r="C417" s="42"/>
    </row>
    <row r="418" spans="3:3">
      <c r="C418" s="42"/>
    </row>
    <row r="419" spans="3:3">
      <c r="C419" s="42"/>
    </row>
    <row r="420" spans="3:3">
      <c r="C420" s="42"/>
    </row>
    <row r="421" spans="3:3">
      <c r="C421" s="42"/>
    </row>
    <row r="422" spans="3:3">
      <c r="C422" s="42"/>
    </row>
    <row r="423" spans="3:3">
      <c r="C423" s="42"/>
    </row>
    <row r="424" spans="3:3">
      <c r="C424" s="42"/>
    </row>
    <row r="425" spans="3:3">
      <c r="C425" s="42"/>
    </row>
    <row r="426" spans="3:3">
      <c r="C426" s="42"/>
    </row>
    <row r="427" spans="3:3">
      <c r="C427" s="42"/>
    </row>
    <row r="428" spans="3:3">
      <c r="C428" s="42"/>
    </row>
    <row r="429" spans="3:3">
      <c r="C429" s="42"/>
    </row>
    <row r="430" spans="3:3">
      <c r="C430" s="42"/>
    </row>
    <row r="431" spans="3:3">
      <c r="C431" s="42"/>
    </row>
    <row r="432" spans="3:3">
      <c r="C432" s="42"/>
    </row>
    <row r="433" spans="3:3">
      <c r="C433" s="42"/>
    </row>
    <row r="434" spans="3:3">
      <c r="C434" s="42"/>
    </row>
    <row r="435" spans="3:3">
      <c r="C435" s="42"/>
    </row>
    <row r="436" spans="3:3">
      <c r="C436" s="42"/>
    </row>
    <row r="437" spans="3:3">
      <c r="C437" s="42"/>
    </row>
    <row r="438" spans="3:3">
      <c r="C438" s="42"/>
    </row>
    <row r="439" spans="3:3">
      <c r="C439" s="42"/>
    </row>
    <row r="440" spans="3:3">
      <c r="C440" s="42"/>
    </row>
    <row r="441" spans="3:3">
      <c r="C441" s="42"/>
    </row>
    <row r="442" spans="3:3">
      <c r="C442" s="42"/>
    </row>
    <row r="443" spans="3:3">
      <c r="C443" s="42"/>
    </row>
    <row r="444" spans="3:3">
      <c r="C444" s="42"/>
    </row>
    <row r="445" spans="3:3">
      <c r="C445" s="42"/>
    </row>
    <row r="446" spans="3:3">
      <c r="C446" s="42"/>
    </row>
    <row r="447" spans="3:3">
      <c r="C447" s="42"/>
    </row>
    <row r="448" spans="3:3">
      <c r="C448" s="42"/>
    </row>
    <row r="449" spans="3:3">
      <c r="C449" s="42"/>
    </row>
    <row r="450" spans="3:3">
      <c r="C450" s="42"/>
    </row>
    <row r="451" spans="3:3">
      <c r="C451" s="42"/>
    </row>
    <row r="452" spans="3:3">
      <c r="C452" s="42"/>
    </row>
    <row r="453" spans="3:3">
      <c r="C453" s="42"/>
    </row>
    <row r="454" spans="3:3">
      <c r="C454" s="42"/>
    </row>
    <row r="455" spans="3:3">
      <c r="C455" s="42"/>
    </row>
    <row r="456" spans="3:3">
      <c r="C456" s="42"/>
    </row>
    <row r="457" spans="3:3">
      <c r="C457" s="42"/>
    </row>
    <row r="458" spans="3:3">
      <c r="C458" s="42"/>
    </row>
    <row r="459" spans="3:3">
      <c r="C459" s="42"/>
    </row>
    <row r="460" spans="3:3">
      <c r="C460" s="42"/>
    </row>
    <row r="461" spans="3:3">
      <c r="C461" s="42"/>
    </row>
    <row r="462" spans="3:3">
      <c r="C462" s="42"/>
    </row>
    <row r="463" spans="3:3">
      <c r="C463" s="42"/>
    </row>
    <row r="464" spans="3:3">
      <c r="C464" s="42"/>
    </row>
    <row r="465" spans="3:3">
      <c r="C465" s="42"/>
    </row>
    <row r="466" spans="3:3">
      <c r="C466" s="42"/>
    </row>
    <row r="467" spans="3:3">
      <c r="C467" s="42"/>
    </row>
    <row r="468" spans="3:3">
      <c r="C468" s="42"/>
    </row>
    <row r="469" spans="3:3">
      <c r="C469" s="42"/>
    </row>
    <row r="470" spans="3:3">
      <c r="C470" s="42"/>
    </row>
    <row r="471" spans="3:3">
      <c r="C471" s="42"/>
    </row>
    <row r="472" spans="3:3">
      <c r="C472" s="42"/>
    </row>
    <row r="473" spans="3:3">
      <c r="C473" s="42"/>
    </row>
    <row r="474" spans="3:3">
      <c r="C474" s="42"/>
    </row>
    <row r="475" spans="3:3">
      <c r="C475" s="42"/>
    </row>
    <row r="476" spans="3:3">
      <c r="C476" s="42"/>
    </row>
    <row r="477" spans="3:3">
      <c r="C477" s="42"/>
    </row>
    <row r="478" spans="3:3">
      <c r="C478" s="42"/>
    </row>
    <row r="479" spans="3:3">
      <c r="C479" s="42"/>
    </row>
    <row r="480" spans="3:3">
      <c r="C480" s="42"/>
    </row>
    <row r="481" spans="3:3">
      <c r="C481" s="42"/>
    </row>
    <row r="482" spans="3:3">
      <c r="C482" s="42"/>
    </row>
    <row r="483" spans="3:3">
      <c r="C483" s="42"/>
    </row>
    <row r="484" spans="3:3">
      <c r="C484" s="42"/>
    </row>
    <row r="485" spans="3:3">
      <c r="C485" s="42"/>
    </row>
    <row r="486" spans="3:3">
      <c r="C486" s="42"/>
    </row>
    <row r="487" spans="3:3">
      <c r="C487" s="42"/>
    </row>
    <row r="488" spans="3:3">
      <c r="C488" s="42"/>
    </row>
    <row r="489" spans="3:3">
      <c r="C489" s="42"/>
    </row>
    <row r="490" spans="3:3">
      <c r="C490" s="42"/>
    </row>
    <row r="491" spans="3:3">
      <c r="C491" s="42"/>
    </row>
    <row r="492" spans="3:3">
      <c r="C492" s="42"/>
    </row>
    <row r="493" spans="3:3">
      <c r="C493" s="42"/>
    </row>
    <row r="494" spans="3:3">
      <c r="C494" s="42"/>
    </row>
    <row r="495" spans="3:3">
      <c r="C495" s="42"/>
    </row>
    <row r="496" spans="3:3">
      <c r="C496" s="42"/>
    </row>
    <row r="497" spans="3:3">
      <c r="C497" s="42"/>
    </row>
    <row r="498" spans="3:3">
      <c r="C498" s="42"/>
    </row>
    <row r="499" spans="3:3">
      <c r="C499" s="42"/>
    </row>
    <row r="500" spans="3:3">
      <c r="C500" s="42"/>
    </row>
    <row r="501" spans="3:3">
      <c r="C501" s="42"/>
    </row>
    <row r="502" spans="3:3">
      <c r="C502" s="42"/>
    </row>
    <row r="503" spans="3:3">
      <c r="C503" s="42"/>
    </row>
    <row r="504" spans="3:3">
      <c r="C504" s="42"/>
    </row>
    <row r="505" spans="3:3">
      <c r="C505" s="42"/>
    </row>
    <row r="506" spans="3:3">
      <c r="C506" s="42"/>
    </row>
    <row r="507" spans="3:3">
      <c r="C507" s="42"/>
    </row>
    <row r="508" spans="3:3">
      <c r="C508" s="42"/>
    </row>
    <row r="509" spans="3:3">
      <c r="C509" s="42"/>
    </row>
    <row r="510" spans="3:3">
      <c r="C510" s="42"/>
    </row>
    <row r="511" spans="3:3">
      <c r="C511" s="42"/>
    </row>
    <row r="512" spans="3:3">
      <c r="C512" s="42"/>
    </row>
    <row r="513" spans="3:3">
      <c r="C513" s="42"/>
    </row>
    <row r="514" spans="3:3">
      <c r="C514" s="42"/>
    </row>
    <row r="515" spans="3:3">
      <c r="C515" s="42"/>
    </row>
    <row r="516" spans="3:3">
      <c r="C516" s="42"/>
    </row>
    <row r="517" spans="3:3">
      <c r="C517" s="42"/>
    </row>
    <row r="518" spans="3:3">
      <c r="C518" s="42"/>
    </row>
    <row r="519" spans="3:3">
      <c r="C519" s="42"/>
    </row>
    <row r="520" spans="3:3">
      <c r="C520" s="42"/>
    </row>
    <row r="521" spans="3:3">
      <c r="C521" s="42"/>
    </row>
    <row r="522" spans="3:3">
      <c r="C522" s="42"/>
    </row>
    <row r="523" spans="3:3">
      <c r="C523" s="42"/>
    </row>
    <row r="524" spans="3:3">
      <c r="C524" s="42"/>
    </row>
    <row r="525" spans="3:3">
      <c r="C525" s="42"/>
    </row>
    <row r="526" spans="3:3">
      <c r="C526" s="42"/>
    </row>
    <row r="527" spans="3:3">
      <c r="C527" s="42"/>
    </row>
    <row r="528" spans="3:3">
      <c r="C528" s="42"/>
    </row>
    <row r="529" spans="3:3">
      <c r="C529" s="42"/>
    </row>
    <row r="530" spans="3:3">
      <c r="C530" s="42"/>
    </row>
    <row r="531" spans="3:3">
      <c r="C531" s="42"/>
    </row>
    <row r="532" spans="3:3">
      <c r="C532" s="42"/>
    </row>
    <row r="533" spans="3:3">
      <c r="C533" s="42"/>
    </row>
    <row r="534" spans="3:3">
      <c r="C534" s="42"/>
    </row>
    <row r="535" spans="3:3">
      <c r="C535" s="42"/>
    </row>
    <row r="536" spans="3:3">
      <c r="C536" s="42"/>
    </row>
    <row r="537" spans="3:3">
      <c r="C537" s="42"/>
    </row>
    <row r="538" spans="3:3">
      <c r="C538" s="42"/>
    </row>
    <row r="539" spans="3:3">
      <c r="C539" s="42"/>
    </row>
    <row r="540" spans="3:3">
      <c r="C540" s="42"/>
    </row>
    <row r="541" spans="3:3">
      <c r="C541" s="42"/>
    </row>
    <row r="542" spans="3:3">
      <c r="C542" s="42"/>
    </row>
    <row r="543" spans="3:3">
      <c r="C543" s="42"/>
    </row>
    <row r="544" spans="3:3">
      <c r="C544" s="42"/>
    </row>
    <row r="545" spans="3:3">
      <c r="C545" s="42"/>
    </row>
    <row r="546" spans="3:3">
      <c r="C546" s="42"/>
    </row>
    <row r="547" spans="3:3">
      <c r="C547" s="42"/>
    </row>
    <row r="548" spans="3:3">
      <c r="C548" s="42"/>
    </row>
    <row r="549" spans="3:3">
      <c r="C549" s="42"/>
    </row>
    <row r="550" spans="3:3">
      <c r="C550" s="42"/>
    </row>
    <row r="551" spans="3:3">
      <c r="C551" s="42"/>
    </row>
    <row r="552" spans="3:3">
      <c r="C552" s="42"/>
    </row>
    <row r="553" spans="3:3">
      <c r="C553" s="42"/>
    </row>
    <row r="554" spans="3:3">
      <c r="C554" s="42"/>
    </row>
    <row r="555" spans="3:3">
      <c r="C555" s="42"/>
    </row>
    <row r="556" spans="3:3">
      <c r="C556" s="42"/>
    </row>
    <row r="557" spans="3:3">
      <c r="C557" s="42"/>
    </row>
    <row r="558" spans="3:3">
      <c r="C558" s="42"/>
    </row>
    <row r="559" spans="3:3">
      <c r="C559" s="42"/>
    </row>
    <row r="560" spans="3:3">
      <c r="C560" s="42"/>
    </row>
    <row r="561" spans="3:3">
      <c r="C561" s="42"/>
    </row>
    <row r="562" spans="3:3">
      <c r="C562" s="42"/>
    </row>
    <row r="563" spans="3:3">
      <c r="C563" s="42"/>
    </row>
    <row r="564" spans="3:3">
      <c r="C564" s="42"/>
    </row>
    <row r="565" spans="3:3">
      <c r="C565" s="42"/>
    </row>
    <row r="566" spans="3:3">
      <c r="C566" s="42"/>
    </row>
    <row r="567" spans="3:3">
      <c r="C567" s="42"/>
    </row>
    <row r="568" spans="3:3">
      <c r="C568" s="42"/>
    </row>
    <row r="569" spans="3:3">
      <c r="C569" s="42"/>
    </row>
    <row r="570" spans="3:3">
      <c r="C570" s="42"/>
    </row>
    <row r="571" spans="3:3">
      <c r="C571" s="42"/>
    </row>
    <row r="572" spans="3:3">
      <c r="C572" s="42"/>
    </row>
    <row r="573" spans="3:3">
      <c r="C573" s="42"/>
    </row>
    <row r="574" spans="3:3">
      <c r="C574" s="42"/>
    </row>
    <row r="575" spans="3:3">
      <c r="C575" s="42"/>
    </row>
    <row r="576" spans="3:3">
      <c r="C576" s="42"/>
    </row>
    <row r="577" spans="3:3">
      <c r="C577" s="42"/>
    </row>
    <row r="578" spans="3:3">
      <c r="C578" s="42"/>
    </row>
    <row r="579" spans="3:3">
      <c r="C579" s="42"/>
    </row>
    <row r="580" spans="3:3">
      <c r="C580" s="42"/>
    </row>
    <row r="581" spans="3:3">
      <c r="C581" s="42"/>
    </row>
    <row r="582" spans="3:3">
      <c r="C582" s="42"/>
    </row>
    <row r="583" spans="3:3">
      <c r="C583" s="42"/>
    </row>
    <row r="584" spans="3:3">
      <c r="C584" s="42"/>
    </row>
    <row r="585" spans="3:3">
      <c r="C585" s="42"/>
    </row>
    <row r="586" spans="3:3">
      <c r="C586" s="42"/>
    </row>
    <row r="587" spans="3:3">
      <c r="C587" s="42"/>
    </row>
    <row r="588" spans="3:3">
      <c r="C588" s="42"/>
    </row>
    <row r="589" spans="3:3">
      <c r="C589" s="42"/>
    </row>
    <row r="590" spans="3:3">
      <c r="C590" s="42"/>
    </row>
    <row r="591" spans="3:3">
      <c r="C591" s="42"/>
    </row>
    <row r="592" spans="3:3">
      <c r="C592" s="42"/>
    </row>
    <row r="593" spans="3:3">
      <c r="C593" s="42"/>
    </row>
    <row r="594" spans="3:3">
      <c r="C594" s="42"/>
    </row>
    <row r="595" spans="3:3">
      <c r="C595" s="42"/>
    </row>
    <row r="596" spans="3:3">
      <c r="C596" s="42"/>
    </row>
    <row r="597" spans="3:3">
      <c r="C597" s="42"/>
    </row>
    <row r="598" spans="3:3">
      <c r="C598" s="42"/>
    </row>
    <row r="599" spans="3:3">
      <c r="C599" s="42"/>
    </row>
    <row r="600" spans="3:3">
      <c r="C600" s="42"/>
    </row>
    <row r="601" spans="3:3">
      <c r="C601" s="42"/>
    </row>
    <row r="602" spans="3:3">
      <c r="C602" s="42"/>
    </row>
    <row r="603" spans="3:3">
      <c r="C603" s="42"/>
    </row>
    <row r="604" spans="3:3">
      <c r="C604" s="42"/>
    </row>
    <row r="605" spans="3:3">
      <c r="C605" s="42"/>
    </row>
    <row r="606" spans="3:3">
      <c r="C606" s="42"/>
    </row>
    <row r="607" spans="3:3">
      <c r="C607" s="42"/>
    </row>
    <row r="608" spans="3:3">
      <c r="C608" s="42"/>
    </row>
    <row r="609" spans="3:3">
      <c r="C609" s="42"/>
    </row>
    <row r="610" spans="3:3">
      <c r="C610" s="42"/>
    </row>
    <row r="611" spans="3:3">
      <c r="C611" s="42"/>
    </row>
    <row r="612" spans="3:3">
      <c r="C612" s="42"/>
    </row>
    <row r="613" spans="3:3">
      <c r="C613" s="42"/>
    </row>
    <row r="614" spans="3:3">
      <c r="C614" s="42"/>
    </row>
    <row r="615" spans="3:3">
      <c r="C615" s="42"/>
    </row>
    <row r="616" spans="3:3">
      <c r="C616" s="42"/>
    </row>
    <row r="617" spans="3:3">
      <c r="C617" s="42"/>
    </row>
    <row r="618" spans="3:3">
      <c r="C618" s="42"/>
    </row>
    <row r="619" spans="3:3">
      <c r="C619" s="42"/>
    </row>
    <row r="620" spans="3:3">
      <c r="C620" s="42"/>
    </row>
    <row r="621" spans="3:3">
      <c r="C621" s="42"/>
    </row>
    <row r="622" spans="3:3">
      <c r="C622" s="42"/>
    </row>
    <row r="623" spans="3:3">
      <c r="C623" s="42"/>
    </row>
    <row r="624" spans="3:3">
      <c r="C624" s="42"/>
    </row>
    <row r="625" spans="3:3">
      <c r="C625" s="42"/>
    </row>
    <row r="626" spans="3:3">
      <c r="C626" s="42"/>
    </row>
    <row r="627" spans="3:3">
      <c r="C627" s="42"/>
    </row>
    <row r="628" spans="3:3">
      <c r="C628" s="42"/>
    </row>
    <row r="629" spans="3:3">
      <c r="C629" s="42"/>
    </row>
    <row r="630" spans="3:3">
      <c r="C630" s="42"/>
    </row>
    <row r="631" spans="3:3">
      <c r="C631" s="42"/>
    </row>
    <row r="632" spans="3:3">
      <c r="C632" s="42"/>
    </row>
    <row r="633" spans="3:3">
      <c r="C633" s="42"/>
    </row>
    <row r="634" spans="3:3">
      <c r="C634" s="42"/>
    </row>
    <row r="635" spans="3:3">
      <c r="C635" s="42"/>
    </row>
    <row r="636" spans="3:3">
      <c r="C636" s="42"/>
    </row>
    <row r="637" spans="3:3">
      <c r="C637" s="42"/>
    </row>
    <row r="638" spans="3:3">
      <c r="C638" s="42"/>
    </row>
    <row r="639" spans="3:3">
      <c r="C639" s="42"/>
    </row>
    <row r="640" spans="3:3">
      <c r="C640" s="42"/>
    </row>
    <row r="641" spans="3:3">
      <c r="C641" s="42"/>
    </row>
    <row r="642" spans="3:3">
      <c r="C642" s="42"/>
    </row>
    <row r="643" spans="3:3">
      <c r="C643" s="42"/>
    </row>
    <row r="644" spans="3:3">
      <c r="C644" s="42"/>
    </row>
    <row r="645" spans="3:3">
      <c r="C645" s="42"/>
    </row>
    <row r="646" spans="3:3">
      <c r="C646" s="42"/>
    </row>
    <row r="647" spans="3:3">
      <c r="C647" s="42"/>
    </row>
    <row r="648" spans="3:3">
      <c r="C648" s="42"/>
    </row>
    <row r="649" spans="3:3">
      <c r="C649" s="42"/>
    </row>
    <row r="650" spans="3:3">
      <c r="C650" s="42"/>
    </row>
    <row r="651" spans="3:3">
      <c r="C651" s="42"/>
    </row>
    <row r="652" spans="3:3">
      <c r="C652" s="42"/>
    </row>
    <row r="653" spans="3:3">
      <c r="C653" s="42"/>
    </row>
    <row r="654" spans="3:3">
      <c r="C654" s="42"/>
    </row>
    <row r="655" spans="3:3">
      <c r="C655" s="42"/>
    </row>
    <row r="656" spans="3:3">
      <c r="C656" s="42"/>
    </row>
    <row r="657" spans="3:3">
      <c r="C657" s="42"/>
    </row>
    <row r="658" spans="3:3">
      <c r="C658" s="42"/>
    </row>
    <row r="659" spans="3:3">
      <c r="C659" s="42"/>
    </row>
    <row r="660" spans="3:3">
      <c r="C660" s="42"/>
    </row>
    <row r="661" spans="3:3">
      <c r="C661" s="42"/>
    </row>
    <row r="662" spans="3:3">
      <c r="C662" s="42"/>
    </row>
    <row r="663" spans="3:3">
      <c r="C663" s="42"/>
    </row>
    <row r="664" spans="3:3">
      <c r="C664" s="42"/>
    </row>
    <row r="665" spans="3:3">
      <c r="C665" s="42"/>
    </row>
    <row r="666" spans="3:3">
      <c r="C666" s="42"/>
    </row>
    <row r="667" spans="3:3">
      <c r="C667" s="42"/>
    </row>
    <row r="668" spans="3:3">
      <c r="C668" s="42"/>
    </row>
    <row r="669" spans="3:3">
      <c r="C669" s="42"/>
    </row>
    <row r="670" spans="3:3">
      <c r="C670" s="42"/>
    </row>
    <row r="671" spans="3:3">
      <c r="C671" s="42"/>
    </row>
    <row r="672" spans="3:3">
      <c r="C672" s="42"/>
    </row>
    <row r="673" spans="3:3">
      <c r="C673" s="42"/>
    </row>
    <row r="674" spans="3:3">
      <c r="C674" s="42"/>
    </row>
    <row r="675" spans="3:3">
      <c r="C675" s="42"/>
    </row>
    <row r="676" spans="3:3">
      <c r="C676" s="42"/>
    </row>
    <row r="677" spans="3:3">
      <c r="C677" s="42"/>
    </row>
    <row r="678" spans="3:3">
      <c r="C678" s="42"/>
    </row>
    <row r="679" spans="3:3">
      <c r="C679" s="42"/>
    </row>
    <row r="680" spans="3:3">
      <c r="C680" s="42"/>
    </row>
    <row r="681" spans="3:3">
      <c r="C681" s="42"/>
    </row>
    <row r="682" spans="3:3">
      <c r="C682" s="42"/>
    </row>
    <row r="683" spans="3:3">
      <c r="C683" s="42"/>
    </row>
    <row r="684" spans="3:3">
      <c r="C684" s="42"/>
    </row>
    <row r="685" spans="3:3">
      <c r="C685" s="42"/>
    </row>
    <row r="686" spans="3:3">
      <c r="C686" s="42"/>
    </row>
    <row r="687" spans="3:3">
      <c r="C687" s="42"/>
    </row>
    <row r="688" spans="3:3">
      <c r="C688" s="42"/>
    </row>
    <row r="689" spans="3:3">
      <c r="C689" s="42"/>
    </row>
    <row r="690" spans="3:3">
      <c r="C690" s="42"/>
    </row>
    <row r="691" spans="3:3">
      <c r="C691" s="42"/>
    </row>
    <row r="692" spans="3:3">
      <c r="C692" s="42"/>
    </row>
    <row r="693" spans="3:3">
      <c r="C693" s="42"/>
    </row>
    <row r="694" spans="3:3">
      <c r="C694" s="42"/>
    </row>
    <row r="695" spans="3:3">
      <c r="C695" s="42"/>
    </row>
    <row r="696" spans="3:3">
      <c r="C696" s="42"/>
    </row>
    <row r="697" spans="3:3">
      <c r="C697" s="42"/>
    </row>
    <row r="698" spans="3:3">
      <c r="C698" s="42"/>
    </row>
    <row r="699" spans="3:3">
      <c r="C699" s="42"/>
    </row>
    <row r="700" spans="3:3">
      <c r="C700" s="42"/>
    </row>
    <row r="701" spans="3:3">
      <c r="C701" s="42"/>
    </row>
    <row r="702" spans="3:3">
      <c r="C702" s="42"/>
    </row>
    <row r="703" spans="3:3">
      <c r="C703" s="42"/>
    </row>
    <row r="704" spans="3:3">
      <c r="C704" s="42"/>
    </row>
    <row r="705" spans="3:3">
      <c r="C705" s="42"/>
    </row>
    <row r="706" spans="3:3">
      <c r="C706" s="42"/>
    </row>
    <row r="707" spans="3:3">
      <c r="C707" s="42"/>
    </row>
    <row r="708" spans="3:3">
      <c r="C708" s="42"/>
    </row>
    <row r="709" spans="3:3">
      <c r="C709" s="42"/>
    </row>
    <row r="710" spans="3:3">
      <c r="C710" s="42"/>
    </row>
    <row r="711" spans="3:3">
      <c r="C711" s="42"/>
    </row>
    <row r="712" spans="3:3">
      <c r="C712" s="42"/>
    </row>
    <row r="713" spans="3:3">
      <c r="C713" s="42"/>
    </row>
    <row r="714" spans="3:3">
      <c r="C714" s="42"/>
    </row>
    <row r="715" spans="3:3">
      <c r="C715" s="42"/>
    </row>
    <row r="716" spans="3:3">
      <c r="C716" s="42"/>
    </row>
    <row r="717" spans="3:3">
      <c r="C717" s="42"/>
    </row>
    <row r="718" spans="3:3">
      <c r="C718" s="42"/>
    </row>
    <row r="719" spans="3:3">
      <c r="C719" s="42"/>
    </row>
    <row r="720" spans="3:3">
      <c r="C720" s="42"/>
    </row>
    <row r="721" spans="3:3">
      <c r="C721" s="42"/>
    </row>
    <row r="722" spans="3:3">
      <c r="C722" s="42"/>
    </row>
    <row r="723" spans="3:3">
      <c r="C723" s="42"/>
    </row>
    <row r="724" spans="3:3">
      <c r="C724" s="42"/>
    </row>
    <row r="725" spans="3:3">
      <c r="C725" s="42"/>
    </row>
    <row r="726" spans="3:3">
      <c r="C726" s="42"/>
    </row>
    <row r="727" spans="3:3">
      <c r="C727" s="42"/>
    </row>
    <row r="728" spans="3:3">
      <c r="C728" s="42"/>
    </row>
    <row r="729" spans="3:3">
      <c r="C729" s="42"/>
    </row>
    <row r="730" spans="3:3">
      <c r="C730" s="42"/>
    </row>
    <row r="731" spans="3:3">
      <c r="C731" s="42"/>
    </row>
    <row r="732" spans="3:3">
      <c r="C732" s="42"/>
    </row>
    <row r="733" spans="3:3">
      <c r="C733" s="42"/>
    </row>
    <row r="734" spans="3:3">
      <c r="C734" s="42"/>
    </row>
    <row r="735" spans="3:3">
      <c r="C735" s="42"/>
    </row>
    <row r="736" spans="3:3">
      <c r="C736" s="42"/>
    </row>
    <row r="737" spans="3:3">
      <c r="C737" s="42"/>
    </row>
    <row r="738" spans="3:3">
      <c r="C738" s="42"/>
    </row>
    <row r="739" spans="3:3">
      <c r="C739" s="42"/>
    </row>
    <row r="740" spans="3:3">
      <c r="C740" s="42"/>
    </row>
    <row r="741" spans="3:3">
      <c r="C741" s="42"/>
    </row>
    <row r="742" spans="3:3">
      <c r="C742" s="42"/>
    </row>
    <row r="743" spans="3:3">
      <c r="C743" s="42"/>
    </row>
    <row r="744" spans="3:3">
      <c r="C744" s="42"/>
    </row>
    <row r="745" spans="3:3">
      <c r="C745" s="42"/>
    </row>
    <row r="746" spans="3:3">
      <c r="C746" s="42"/>
    </row>
    <row r="747" spans="3:3">
      <c r="C747" s="42"/>
    </row>
    <row r="748" spans="3:3">
      <c r="C748" s="42"/>
    </row>
    <row r="749" spans="3:3">
      <c r="C749" s="42"/>
    </row>
    <row r="750" spans="3:3">
      <c r="C750" s="42"/>
    </row>
    <row r="751" spans="3:3">
      <c r="C751" s="42"/>
    </row>
    <row r="752" spans="3:3">
      <c r="C752" s="42"/>
    </row>
    <row r="753" spans="3:3">
      <c r="C753" s="42"/>
    </row>
    <row r="754" spans="3:3">
      <c r="C754" s="42"/>
    </row>
    <row r="755" spans="3:3">
      <c r="C755" s="42"/>
    </row>
    <row r="756" spans="3:3">
      <c r="C756" s="42"/>
    </row>
    <row r="757" spans="3:3">
      <c r="C757" s="42"/>
    </row>
    <row r="758" spans="3:3">
      <c r="C758" s="42"/>
    </row>
    <row r="759" spans="3:3">
      <c r="C759" s="42"/>
    </row>
    <row r="760" spans="3:3">
      <c r="C760" s="42"/>
    </row>
    <row r="761" spans="3:3">
      <c r="C761" s="42"/>
    </row>
    <row r="762" spans="3:3">
      <c r="C762" s="42"/>
    </row>
    <row r="763" spans="3:3">
      <c r="C763" s="42"/>
    </row>
    <row r="764" spans="3:3">
      <c r="C764" s="42"/>
    </row>
    <row r="765" spans="3:3">
      <c r="C765" s="42"/>
    </row>
    <row r="766" spans="3:3">
      <c r="C766" s="42"/>
    </row>
    <row r="767" spans="3:3">
      <c r="C767" s="42"/>
    </row>
    <row r="768" spans="3:3">
      <c r="C768" s="42"/>
    </row>
    <row r="769" spans="3:3">
      <c r="C769" s="42"/>
    </row>
    <row r="770" spans="3:3">
      <c r="C770" s="42"/>
    </row>
    <row r="771" spans="3:3">
      <c r="C771" s="42"/>
    </row>
    <row r="772" spans="3:3">
      <c r="C772" s="42"/>
    </row>
    <row r="773" spans="3:3">
      <c r="C773" s="42"/>
    </row>
    <row r="774" spans="3:3">
      <c r="C774" s="42"/>
    </row>
    <row r="775" spans="3:3">
      <c r="C775" s="42"/>
    </row>
    <row r="776" spans="3:3">
      <c r="C776" s="42"/>
    </row>
    <row r="777" spans="3:3">
      <c r="C777" s="42"/>
    </row>
    <row r="778" spans="3:3">
      <c r="C778" s="42"/>
    </row>
    <row r="779" spans="3:3">
      <c r="C779" s="42"/>
    </row>
    <row r="780" spans="3:3">
      <c r="C780" s="42"/>
    </row>
    <row r="781" spans="3:3">
      <c r="C781" s="42"/>
    </row>
    <row r="782" spans="3:3">
      <c r="C782" s="42"/>
    </row>
    <row r="783" spans="3:3">
      <c r="C783" s="42"/>
    </row>
    <row r="784" spans="3:3">
      <c r="C784" s="42"/>
    </row>
    <row r="785" spans="3:3">
      <c r="C785" s="42"/>
    </row>
    <row r="786" spans="3:3">
      <c r="C786" s="42"/>
    </row>
    <row r="787" spans="3:3">
      <c r="C787" s="42"/>
    </row>
    <row r="788" spans="3:3">
      <c r="C788" s="42"/>
    </row>
    <row r="789" spans="3:3">
      <c r="C789" s="42"/>
    </row>
    <row r="790" spans="3:3">
      <c r="C790" s="42"/>
    </row>
    <row r="791" spans="3:3">
      <c r="C791" s="42"/>
    </row>
    <row r="792" spans="3:3">
      <c r="C792" s="42"/>
    </row>
    <row r="793" spans="3:3">
      <c r="C793" s="42"/>
    </row>
    <row r="794" spans="3:3">
      <c r="C794" s="42"/>
    </row>
    <row r="795" spans="3:3">
      <c r="C795" s="42"/>
    </row>
    <row r="796" spans="3:3">
      <c r="C796" s="42"/>
    </row>
    <row r="797" spans="3:3">
      <c r="C797" s="42"/>
    </row>
    <row r="798" spans="3:3">
      <c r="C798" s="42"/>
    </row>
    <row r="799" spans="3:3">
      <c r="C799" s="42"/>
    </row>
    <row r="800" spans="3:3">
      <c r="C800" s="42"/>
    </row>
    <row r="801" spans="3:3">
      <c r="C801" s="42"/>
    </row>
    <row r="802" spans="3:3">
      <c r="C802" s="42"/>
    </row>
    <row r="803" spans="3:3">
      <c r="C803" s="42"/>
    </row>
    <row r="804" spans="3:3">
      <c r="C804" s="42"/>
    </row>
    <row r="805" spans="3:3">
      <c r="C805" s="42"/>
    </row>
    <row r="806" spans="3:3">
      <c r="C806" s="42"/>
    </row>
    <row r="807" spans="3:3">
      <c r="C807" s="42"/>
    </row>
    <row r="808" spans="3:3">
      <c r="C808" s="42"/>
    </row>
    <row r="809" spans="3:3">
      <c r="C809" s="42"/>
    </row>
    <row r="810" spans="3:3">
      <c r="C810" s="42"/>
    </row>
    <row r="811" spans="3:3">
      <c r="C811" s="42"/>
    </row>
    <row r="812" spans="3:3">
      <c r="C812" s="42"/>
    </row>
    <row r="813" spans="3:3">
      <c r="C813" s="42"/>
    </row>
    <row r="814" spans="3:3">
      <c r="C814" s="42"/>
    </row>
    <row r="815" spans="3:3">
      <c r="C815" s="42"/>
    </row>
    <row r="816" spans="3:3">
      <c r="C816" s="42"/>
    </row>
    <row r="817" spans="3:3">
      <c r="C817" s="42"/>
    </row>
    <row r="818" spans="3:3">
      <c r="C818" s="42"/>
    </row>
    <row r="819" spans="3:3">
      <c r="C819" s="42"/>
    </row>
    <row r="820" spans="3:3">
      <c r="C820" s="42"/>
    </row>
    <row r="821" spans="3:3">
      <c r="C821" s="42"/>
    </row>
    <row r="822" spans="3:3">
      <c r="C822" s="42"/>
    </row>
    <row r="823" spans="3:3">
      <c r="C823" s="42"/>
    </row>
    <row r="824" spans="3:3">
      <c r="C824" s="42"/>
    </row>
    <row r="825" spans="3:3">
      <c r="C825" s="42"/>
    </row>
    <row r="826" spans="3:3">
      <c r="C826" s="42"/>
    </row>
    <row r="827" spans="3:3">
      <c r="C827" s="42"/>
    </row>
    <row r="828" spans="3:3">
      <c r="C828" s="42"/>
    </row>
    <row r="829" spans="3:3">
      <c r="C829" s="42"/>
    </row>
    <row r="830" spans="3:3">
      <c r="C830" s="42"/>
    </row>
    <row r="831" spans="3:3">
      <c r="C831" s="42"/>
    </row>
    <row r="832" spans="3:3">
      <c r="C832" s="42"/>
    </row>
    <row r="833" spans="3:3">
      <c r="C833" s="42"/>
    </row>
    <row r="834" spans="3:3">
      <c r="C834" s="42"/>
    </row>
    <row r="835" spans="3:3">
      <c r="C835" s="42"/>
    </row>
    <row r="836" spans="3:3">
      <c r="C836" s="42"/>
    </row>
    <row r="837" spans="3:3">
      <c r="C837" s="42"/>
    </row>
    <row r="838" spans="3:3">
      <c r="C838" s="42"/>
    </row>
    <row r="839" spans="3:3">
      <c r="C839" s="42"/>
    </row>
    <row r="840" spans="3:3">
      <c r="C840" s="42"/>
    </row>
    <row r="841" spans="3:3">
      <c r="C841" s="42"/>
    </row>
    <row r="842" spans="3:3">
      <c r="C842" s="42"/>
    </row>
    <row r="843" spans="3:3">
      <c r="C843" s="42"/>
    </row>
    <row r="844" spans="3:3">
      <c r="C844" s="42"/>
    </row>
    <row r="845" spans="3:3">
      <c r="C845" s="42"/>
    </row>
    <row r="846" spans="3:3">
      <c r="C846" s="42"/>
    </row>
    <row r="847" spans="3:3">
      <c r="C847" s="42"/>
    </row>
    <row r="848" spans="3:3">
      <c r="C848" s="42"/>
    </row>
    <row r="849" spans="3:3">
      <c r="C849" s="42"/>
    </row>
    <row r="850" spans="3:3">
      <c r="C850" s="42"/>
    </row>
    <row r="851" spans="3:3">
      <c r="C851" s="42"/>
    </row>
    <row r="852" spans="3:3">
      <c r="C852" s="42"/>
    </row>
    <row r="853" spans="3:3">
      <c r="C853" s="42"/>
    </row>
    <row r="854" spans="3:3">
      <c r="C854" s="42"/>
    </row>
    <row r="855" spans="3:3">
      <c r="C855" s="42"/>
    </row>
    <row r="856" spans="3:3">
      <c r="C856" s="42"/>
    </row>
    <row r="857" spans="3:3">
      <c r="C857" s="42"/>
    </row>
    <row r="858" spans="3:3">
      <c r="C858" s="42"/>
    </row>
    <row r="859" spans="3:3">
      <c r="C859" s="42"/>
    </row>
    <row r="860" spans="3:3">
      <c r="C860" s="42"/>
    </row>
    <row r="861" spans="3:3">
      <c r="C861" s="42"/>
    </row>
    <row r="862" spans="3:3">
      <c r="C862" s="42"/>
    </row>
    <row r="863" spans="3:3">
      <c r="C863" s="42"/>
    </row>
    <row r="864" spans="3:3">
      <c r="C864" s="42"/>
    </row>
    <row r="865" spans="3:3">
      <c r="C865" s="42"/>
    </row>
    <row r="866" spans="3:3">
      <c r="C866" s="42"/>
    </row>
    <row r="867" spans="3:3">
      <c r="C867" s="42"/>
    </row>
    <row r="868" spans="3:3">
      <c r="C868" s="42"/>
    </row>
    <row r="869" spans="3:3">
      <c r="C869" s="42"/>
    </row>
    <row r="870" spans="3:3">
      <c r="C870" s="42"/>
    </row>
    <row r="871" spans="3:3">
      <c r="C871" s="42"/>
    </row>
    <row r="872" spans="3:3">
      <c r="C872" s="42"/>
    </row>
    <row r="873" spans="3:3">
      <c r="C873" s="42"/>
    </row>
    <row r="874" spans="3:3">
      <c r="C874" s="42"/>
    </row>
    <row r="875" spans="3:3">
      <c r="C875" s="42"/>
    </row>
    <row r="876" spans="3:3">
      <c r="C876" s="42"/>
    </row>
    <row r="877" spans="3:3">
      <c r="C877" s="42"/>
    </row>
    <row r="878" spans="3:3">
      <c r="C878" s="42"/>
    </row>
    <row r="879" spans="3:3">
      <c r="C879" s="42"/>
    </row>
    <row r="880" spans="3:3">
      <c r="C880" s="42"/>
    </row>
    <row r="881" spans="3:3">
      <c r="C881" s="42"/>
    </row>
    <row r="882" spans="3:3">
      <c r="C882" s="42"/>
    </row>
    <row r="883" spans="3:3">
      <c r="C883" s="42"/>
    </row>
    <row r="884" spans="3:3">
      <c r="C884" s="42"/>
    </row>
    <row r="885" spans="3:3">
      <c r="C885" s="42"/>
    </row>
    <row r="886" spans="3:3">
      <c r="C886" s="42"/>
    </row>
    <row r="887" spans="3:3">
      <c r="C887" s="42"/>
    </row>
    <row r="888" spans="3:3">
      <c r="C888" s="42"/>
    </row>
    <row r="889" spans="3:3">
      <c r="C889" s="42"/>
    </row>
    <row r="890" spans="3:3">
      <c r="C890" s="42"/>
    </row>
    <row r="891" spans="3:3">
      <c r="C891" s="42"/>
    </row>
    <row r="892" spans="3:3">
      <c r="C892" s="42"/>
    </row>
    <row r="893" spans="3:3">
      <c r="C893" s="42"/>
    </row>
    <row r="894" spans="3:3">
      <c r="C894" s="42"/>
    </row>
    <row r="895" spans="3:3">
      <c r="C895" s="42"/>
    </row>
    <row r="896" spans="3:3">
      <c r="C896" s="42"/>
    </row>
    <row r="897" spans="3:3">
      <c r="C897" s="42"/>
    </row>
    <row r="898" spans="3:3">
      <c r="C898" s="42"/>
    </row>
    <row r="899" spans="3:3">
      <c r="C899" s="42"/>
    </row>
    <row r="900" spans="3:3">
      <c r="C900" s="42"/>
    </row>
    <row r="901" spans="3:3">
      <c r="C901" s="42"/>
    </row>
    <row r="902" spans="3:3">
      <c r="C902" s="42"/>
    </row>
    <row r="903" spans="3:3">
      <c r="C903" s="42"/>
    </row>
    <row r="904" spans="3:3">
      <c r="C904" s="42"/>
    </row>
    <row r="905" spans="3:3">
      <c r="C905" s="42"/>
    </row>
    <row r="906" spans="3:3">
      <c r="C906" s="42"/>
    </row>
    <row r="907" spans="3:3">
      <c r="C907" s="42"/>
    </row>
    <row r="908" spans="3:3">
      <c r="C908" s="42"/>
    </row>
    <row r="909" spans="3:3">
      <c r="C909" s="42"/>
    </row>
    <row r="910" spans="3:3">
      <c r="C910" s="42"/>
    </row>
    <row r="911" spans="3:3">
      <c r="C911" s="42"/>
    </row>
    <row r="912" spans="3:3">
      <c r="C912" s="42"/>
    </row>
    <row r="913" spans="3:3">
      <c r="C913" s="42"/>
    </row>
    <row r="914" spans="3:3">
      <c r="C914" s="42"/>
    </row>
    <row r="915" spans="3:3">
      <c r="C915" s="42"/>
    </row>
    <row r="916" spans="3:3">
      <c r="C916" s="42"/>
    </row>
    <row r="917" spans="3:3">
      <c r="C917" s="42"/>
    </row>
    <row r="918" spans="3:3">
      <c r="C918" s="42"/>
    </row>
    <row r="919" spans="3:3">
      <c r="C919" s="42"/>
    </row>
    <row r="920" spans="3:3">
      <c r="C920" s="42"/>
    </row>
    <row r="921" spans="3:3">
      <c r="C921" s="42"/>
    </row>
    <row r="922" spans="3:3">
      <c r="C922" s="42"/>
    </row>
    <row r="923" spans="3:3">
      <c r="C923" s="42"/>
    </row>
    <row r="924" spans="3:3">
      <c r="C924" s="42"/>
    </row>
    <row r="925" spans="3:3">
      <c r="C925" s="42"/>
    </row>
    <row r="926" spans="3:3">
      <c r="C926" s="42"/>
    </row>
    <row r="927" spans="3:3">
      <c r="C927" s="42"/>
    </row>
    <row r="928" spans="3:3">
      <c r="C928" s="42"/>
    </row>
    <row r="929" spans="3:3">
      <c r="C929" s="42"/>
    </row>
    <row r="930" spans="3:3">
      <c r="C930" s="42"/>
    </row>
    <row r="931" spans="3:3">
      <c r="C931" s="42"/>
    </row>
    <row r="932" spans="3:3">
      <c r="C932" s="42"/>
    </row>
    <row r="933" spans="3:3">
      <c r="C933" s="42"/>
    </row>
    <row r="934" spans="3:3">
      <c r="C934" s="42"/>
    </row>
    <row r="935" spans="3:3">
      <c r="C935" s="42"/>
    </row>
    <row r="936" spans="3:3">
      <c r="C936" s="42"/>
    </row>
    <row r="937" spans="3:3">
      <c r="C937" s="42"/>
    </row>
    <row r="938" spans="3:3">
      <c r="C938" s="42"/>
    </row>
    <row r="939" spans="3:3">
      <c r="C939" s="42"/>
    </row>
    <row r="940" spans="3:3">
      <c r="C940" s="42"/>
    </row>
    <row r="941" spans="3:3">
      <c r="C941" s="42"/>
    </row>
    <row r="942" spans="3:3">
      <c r="C942" s="42"/>
    </row>
    <row r="943" spans="3:3">
      <c r="C943" s="42"/>
    </row>
    <row r="944" spans="3:3">
      <c r="C944" s="42"/>
    </row>
    <row r="945" spans="3:3">
      <c r="C945" s="42"/>
    </row>
    <row r="946" spans="3:3">
      <c r="C946" s="42"/>
    </row>
    <row r="947" spans="3:3">
      <c r="C947" s="42"/>
    </row>
    <row r="948" spans="3:3">
      <c r="C948" s="42"/>
    </row>
    <row r="949" spans="3:3">
      <c r="C949" s="42"/>
    </row>
    <row r="950" spans="3:3">
      <c r="C950" s="42"/>
    </row>
    <row r="951" spans="3:3">
      <c r="C951" s="42"/>
    </row>
    <row r="952" spans="3:3">
      <c r="C952" s="42"/>
    </row>
    <row r="953" spans="3:3">
      <c r="C953" s="42"/>
    </row>
    <row r="954" spans="3:3">
      <c r="C954" s="42"/>
    </row>
    <row r="955" spans="3:3">
      <c r="C955" s="42"/>
    </row>
    <row r="956" spans="3:3">
      <c r="C956" s="42"/>
    </row>
    <row r="957" spans="3:3">
      <c r="C957" s="42"/>
    </row>
    <row r="958" spans="3:3">
      <c r="C958" s="42"/>
    </row>
    <row r="959" spans="3:3">
      <c r="C959" s="42"/>
    </row>
    <row r="960" spans="3:3">
      <c r="C960" s="42"/>
    </row>
    <row r="961" spans="3:3">
      <c r="C961" s="42"/>
    </row>
    <row r="962" spans="3:3">
      <c r="C962" s="42"/>
    </row>
    <row r="963" spans="3:3">
      <c r="C963" s="42"/>
    </row>
    <row r="964" spans="3:3">
      <c r="C964" s="42"/>
    </row>
    <row r="965" spans="3:3">
      <c r="C965" s="42"/>
    </row>
    <row r="966" spans="3:3">
      <c r="C966" s="42"/>
    </row>
    <row r="967" spans="3:3">
      <c r="C967" s="42"/>
    </row>
    <row r="968" spans="3:3">
      <c r="C968" s="42"/>
    </row>
    <row r="969" spans="3:3">
      <c r="C969" s="42"/>
    </row>
    <row r="970" spans="3:3">
      <c r="C970" s="42"/>
    </row>
    <row r="971" spans="3:3">
      <c r="C971" s="42"/>
    </row>
    <row r="972" spans="3:3">
      <c r="C972" s="42"/>
    </row>
    <row r="973" spans="3:3">
      <c r="C973" s="42"/>
    </row>
    <row r="974" spans="3:3">
      <c r="C974" s="42"/>
    </row>
    <row r="975" spans="3:3">
      <c r="C975" s="42"/>
    </row>
    <row r="976" spans="3:3">
      <c r="C976" s="42"/>
    </row>
    <row r="977" spans="3:3">
      <c r="C977" s="42"/>
    </row>
    <row r="978" spans="3:3">
      <c r="C978" s="42"/>
    </row>
    <row r="979" spans="3:3">
      <c r="C979" s="42"/>
    </row>
    <row r="980" spans="3:3">
      <c r="C980" s="42"/>
    </row>
    <row r="981" spans="3:3">
      <c r="C981" s="42"/>
    </row>
    <row r="982" spans="3:3">
      <c r="C982" s="42"/>
    </row>
    <row r="983" spans="3:3">
      <c r="C983" s="42"/>
    </row>
    <row r="984" spans="3:3">
      <c r="C984" s="42"/>
    </row>
    <row r="985" spans="3:3">
      <c r="C985" s="42"/>
    </row>
    <row r="986" spans="3:3">
      <c r="C986" s="42"/>
    </row>
    <row r="987" spans="3:3">
      <c r="C987" s="42"/>
    </row>
    <row r="988" spans="3:3">
      <c r="C988" s="42"/>
    </row>
    <row r="989" spans="3:3">
      <c r="C989" s="42"/>
    </row>
    <row r="990" spans="3:3">
      <c r="C990" s="42"/>
    </row>
    <row r="991" spans="3:3">
      <c r="C991" s="42"/>
    </row>
    <row r="992" spans="3:3">
      <c r="C992" s="42"/>
    </row>
    <row r="993" spans="3:3">
      <c r="C993" s="42"/>
    </row>
    <row r="994" spans="3:3">
      <c r="C994" s="42"/>
    </row>
    <row r="995" spans="3:3">
      <c r="C995" s="42"/>
    </row>
    <row r="996" spans="3:3">
      <c r="C996" s="42"/>
    </row>
    <row r="997" spans="3:3">
      <c r="C997" s="42"/>
    </row>
    <row r="998" spans="3:3">
      <c r="C998" s="42"/>
    </row>
    <row r="999" spans="3:3">
      <c r="C999" s="42"/>
    </row>
    <row r="1000" spans="3:3">
      <c r="C1000" s="42"/>
    </row>
    <row r="1001" spans="3:3">
      <c r="C1001" s="42"/>
    </row>
    <row r="1002" spans="3:3">
      <c r="C1002" s="42"/>
    </row>
    <row r="1003" spans="3:3">
      <c r="C1003" s="42"/>
    </row>
    <row r="1004" spans="3:3">
      <c r="C1004" s="42"/>
    </row>
    <row r="1005" spans="3:3">
      <c r="C1005" s="42"/>
    </row>
    <row r="1006" spans="3:3">
      <c r="C1006" s="42"/>
    </row>
    <row r="1007" spans="3:3">
      <c r="C1007" s="42"/>
    </row>
    <row r="1008" spans="3:3">
      <c r="C1008" s="42"/>
    </row>
    <row r="1009" spans="3:3">
      <c r="C1009" s="42"/>
    </row>
    <row r="1010" spans="3:3">
      <c r="C1010" s="42"/>
    </row>
    <row r="1011" spans="3:3">
      <c r="C1011" s="42"/>
    </row>
    <row r="1012" spans="3:3">
      <c r="C1012" s="42"/>
    </row>
    <row r="1013" spans="3:3">
      <c r="C1013" s="42"/>
    </row>
    <row r="1014" spans="3:3">
      <c r="C1014" s="42"/>
    </row>
    <row r="1015" spans="3:3">
      <c r="C1015" s="42"/>
    </row>
    <row r="1016" spans="3:3">
      <c r="C1016" s="42"/>
    </row>
    <row r="1017" spans="3:3">
      <c r="C1017" s="42"/>
    </row>
    <row r="1018" spans="3:3">
      <c r="C1018" s="42"/>
    </row>
    <row r="1019" spans="3:3">
      <c r="C1019" s="42"/>
    </row>
    <row r="1020" spans="3:3">
      <c r="C1020" s="42"/>
    </row>
    <row r="1021" spans="3:3">
      <c r="C1021" s="42"/>
    </row>
    <row r="1022" spans="3:3">
      <c r="C1022" s="42"/>
    </row>
    <row r="1023" spans="3:3">
      <c r="C1023" s="42"/>
    </row>
    <row r="1024" spans="3:3">
      <c r="C1024" s="42"/>
    </row>
    <row r="1025" spans="3:3">
      <c r="C1025" s="42"/>
    </row>
    <row r="1026" spans="3:3">
      <c r="C1026" s="42"/>
    </row>
    <row r="1027" spans="3:3">
      <c r="C1027" s="42"/>
    </row>
    <row r="1028" spans="3:3">
      <c r="C1028" s="42"/>
    </row>
    <row r="1029" spans="3:3">
      <c r="C1029" s="42"/>
    </row>
    <row r="1030" spans="3:3">
      <c r="C1030" s="42"/>
    </row>
    <row r="1031" spans="3:3">
      <c r="C1031" s="42"/>
    </row>
    <row r="1032" spans="3:3">
      <c r="C1032" s="42"/>
    </row>
    <row r="1033" spans="3:3">
      <c r="C1033" s="42"/>
    </row>
    <row r="1034" spans="3:3">
      <c r="C1034" s="42"/>
    </row>
    <row r="1035" spans="3:3">
      <c r="C1035" s="42"/>
    </row>
    <row r="1036" spans="3:3">
      <c r="C1036" s="42"/>
    </row>
    <row r="1037" spans="3:3">
      <c r="C1037" s="42"/>
    </row>
    <row r="1038" spans="3:3">
      <c r="C1038" s="42"/>
    </row>
    <row r="1039" spans="3:3">
      <c r="C1039" s="42"/>
    </row>
    <row r="1040" spans="3:3">
      <c r="C1040" s="42"/>
    </row>
    <row r="1041" spans="3:3">
      <c r="C1041" s="42"/>
    </row>
    <row r="1042" spans="3:3">
      <c r="C1042" s="42"/>
    </row>
    <row r="1043" spans="3:3">
      <c r="C1043" s="42"/>
    </row>
    <row r="1044" spans="3:3">
      <c r="C1044" s="42"/>
    </row>
    <row r="1045" spans="3:3">
      <c r="C1045" s="42"/>
    </row>
    <row r="1046" spans="3:3">
      <c r="C1046" s="42"/>
    </row>
    <row r="1047" spans="3:3">
      <c r="C1047" s="42"/>
    </row>
    <row r="1048" spans="3:3">
      <c r="C1048" s="42"/>
    </row>
    <row r="1049" spans="3:3">
      <c r="C1049" s="42"/>
    </row>
    <row r="1050" spans="3:3">
      <c r="C1050" s="42"/>
    </row>
    <row r="1051" spans="3:3">
      <c r="C1051" s="42"/>
    </row>
    <row r="1052" spans="3:3">
      <c r="C1052" s="42"/>
    </row>
    <row r="1053" spans="3:3">
      <c r="C1053" s="42"/>
    </row>
    <row r="1054" spans="3:3">
      <c r="C1054" s="42"/>
    </row>
    <row r="1055" spans="3:3">
      <c r="C1055" s="42"/>
    </row>
    <row r="1056" spans="3:3">
      <c r="C1056" s="42"/>
    </row>
    <row r="1057" spans="3:3">
      <c r="C1057" s="42"/>
    </row>
    <row r="1058" spans="3:3">
      <c r="C1058" s="42"/>
    </row>
    <row r="1059" spans="3:3">
      <c r="C1059" s="42"/>
    </row>
    <row r="1060" spans="3:3">
      <c r="C1060" s="42"/>
    </row>
    <row r="1061" spans="3:3">
      <c r="C1061" s="42"/>
    </row>
    <row r="1062" spans="3:3">
      <c r="C1062" s="42"/>
    </row>
    <row r="1063" spans="3:3">
      <c r="C1063" s="42"/>
    </row>
    <row r="1064" spans="3:3">
      <c r="C1064" s="42"/>
    </row>
    <row r="1065" spans="3:3">
      <c r="C1065" s="42"/>
    </row>
    <row r="1066" spans="3:3">
      <c r="C1066" s="42"/>
    </row>
    <row r="1067" spans="3:3">
      <c r="C1067" s="42"/>
    </row>
    <row r="1068" spans="3:3">
      <c r="C1068" s="42"/>
    </row>
    <row r="1069" spans="3:3">
      <c r="C1069" s="42"/>
    </row>
    <row r="1070" spans="3:3">
      <c r="C1070" s="42"/>
    </row>
    <row r="1071" spans="3:3">
      <c r="C1071" s="42"/>
    </row>
    <row r="1072" spans="3:3">
      <c r="C1072" s="42"/>
    </row>
    <row r="1073" spans="3:3">
      <c r="C1073" s="42"/>
    </row>
    <row r="1074" spans="3:3">
      <c r="C1074" s="42"/>
    </row>
    <row r="1075" spans="3:3">
      <c r="C1075" s="42"/>
    </row>
    <row r="1076" spans="3:3">
      <c r="C1076" s="42"/>
    </row>
    <row r="1077" spans="3:3">
      <c r="C1077" s="42"/>
    </row>
    <row r="1078" spans="3:3">
      <c r="C1078" s="42"/>
    </row>
    <row r="1079" spans="3:3">
      <c r="C1079" s="42"/>
    </row>
    <row r="1080" spans="3:3">
      <c r="C1080" s="42"/>
    </row>
    <row r="1081" spans="3:3">
      <c r="C1081" s="42"/>
    </row>
    <row r="1082" spans="3:3">
      <c r="C1082" s="42"/>
    </row>
    <row r="1083" spans="3:3">
      <c r="C1083" s="42"/>
    </row>
    <row r="1084" spans="3:3">
      <c r="C1084" s="42"/>
    </row>
    <row r="1085" spans="3:3">
      <c r="C1085" s="42"/>
    </row>
    <row r="1086" spans="3:3">
      <c r="C1086" s="42"/>
    </row>
    <row r="1087" spans="3:3">
      <c r="C1087" s="42"/>
    </row>
    <row r="1088" spans="3:3">
      <c r="C1088" s="42"/>
    </row>
    <row r="1089" spans="3:3">
      <c r="C1089" s="42"/>
    </row>
    <row r="1090" spans="3:3">
      <c r="C1090" s="42"/>
    </row>
    <row r="1091" spans="3:3">
      <c r="C1091" s="42"/>
    </row>
    <row r="1092" spans="3:3">
      <c r="C1092" s="42"/>
    </row>
    <row r="1093" spans="3:3">
      <c r="C1093" s="42"/>
    </row>
    <row r="1094" spans="3:3">
      <c r="C1094" s="42"/>
    </row>
    <row r="1095" spans="3:3">
      <c r="C1095" s="42"/>
    </row>
    <row r="1096" spans="3:3">
      <c r="C1096" s="42"/>
    </row>
    <row r="1097" spans="3:3">
      <c r="C1097" s="42"/>
    </row>
    <row r="1098" spans="3:3">
      <c r="C1098" s="42"/>
    </row>
    <row r="1099" spans="3:3">
      <c r="C1099" s="42"/>
    </row>
    <row r="1100" spans="3:3">
      <c r="C1100" s="42"/>
    </row>
    <row r="1101" spans="3:3">
      <c r="C1101" s="42"/>
    </row>
    <row r="1102" spans="3:3">
      <c r="C1102" s="42"/>
    </row>
    <row r="1103" spans="3:3">
      <c r="C1103" s="42"/>
    </row>
    <row r="1104" spans="3:3">
      <c r="C1104" s="42"/>
    </row>
    <row r="1105" spans="3:3">
      <c r="C1105" s="42"/>
    </row>
    <row r="1106" spans="3:3">
      <c r="C1106" s="42"/>
    </row>
    <row r="1107" spans="3:3">
      <c r="C1107" s="42"/>
    </row>
    <row r="1108" spans="3:3">
      <c r="C1108" s="42"/>
    </row>
    <row r="1109" spans="3:3">
      <c r="C1109" s="42"/>
    </row>
    <row r="1110" spans="3:3">
      <c r="C1110" s="42"/>
    </row>
    <row r="1111" spans="3:3">
      <c r="C1111" s="42"/>
    </row>
    <row r="1112" spans="3:3">
      <c r="C1112" s="42"/>
    </row>
    <row r="1113" spans="3:3">
      <c r="C1113" s="42"/>
    </row>
    <row r="1114" spans="3:3">
      <c r="C1114" s="42"/>
    </row>
    <row r="1115" spans="3:3">
      <c r="C1115" s="42"/>
    </row>
    <row r="1116" spans="3:3">
      <c r="C1116" s="42"/>
    </row>
    <row r="1117" spans="3:3">
      <c r="C1117" s="42"/>
    </row>
    <row r="1118" spans="3:3">
      <c r="C1118" s="42"/>
    </row>
    <row r="1119" spans="3:3">
      <c r="C1119" s="42"/>
    </row>
    <row r="1120" spans="3:3">
      <c r="C1120" s="42"/>
    </row>
    <row r="1121" spans="3:3">
      <c r="C1121" s="42"/>
    </row>
    <row r="1122" spans="3:3">
      <c r="C1122" s="42"/>
    </row>
    <row r="1123" spans="3:3">
      <c r="C1123" s="42"/>
    </row>
    <row r="1124" spans="3:3">
      <c r="C1124" s="42"/>
    </row>
    <row r="1125" spans="3:3">
      <c r="C1125" s="42"/>
    </row>
    <row r="1126" spans="3:3">
      <c r="C1126" s="42"/>
    </row>
    <row r="1127" spans="3:3">
      <c r="C1127" s="42"/>
    </row>
    <row r="1128" spans="3:3">
      <c r="C1128" s="42"/>
    </row>
    <row r="1129" spans="3:3">
      <c r="C1129" s="42"/>
    </row>
    <row r="1130" spans="3:3">
      <c r="C1130" s="42"/>
    </row>
    <row r="1131" spans="3:3">
      <c r="C1131" s="42"/>
    </row>
    <row r="1132" spans="3:3">
      <c r="C1132" s="42"/>
    </row>
    <row r="1133" spans="3:3">
      <c r="C1133" s="42"/>
    </row>
    <row r="1134" spans="3:3">
      <c r="C1134" s="42"/>
    </row>
    <row r="1135" spans="3:3">
      <c r="C1135" s="42"/>
    </row>
    <row r="1136" spans="3:3">
      <c r="C1136" s="42"/>
    </row>
    <row r="1137" spans="3:3">
      <c r="C1137" s="42"/>
    </row>
    <row r="1138" spans="3:3">
      <c r="C1138" s="42"/>
    </row>
    <row r="1139" spans="3:3">
      <c r="C1139" s="42"/>
    </row>
    <row r="1140" spans="3:3">
      <c r="C1140" s="42"/>
    </row>
    <row r="1141" spans="3:3">
      <c r="C1141" s="42"/>
    </row>
    <row r="1142" spans="3:3">
      <c r="C1142" s="42"/>
    </row>
    <row r="1143" spans="3:3">
      <c r="C1143" s="42"/>
    </row>
    <row r="1144" spans="3:3">
      <c r="C1144" s="42"/>
    </row>
    <row r="1145" spans="3:3">
      <c r="C1145" s="42"/>
    </row>
    <row r="1146" spans="3:3">
      <c r="C1146" s="42"/>
    </row>
    <row r="1147" spans="3:3">
      <c r="C1147" s="42"/>
    </row>
    <row r="1148" spans="3:3">
      <c r="C1148" s="42"/>
    </row>
    <row r="1149" spans="3:3">
      <c r="C1149" s="42"/>
    </row>
    <row r="1150" spans="3:3">
      <c r="C1150" s="42"/>
    </row>
    <row r="1151" spans="3:3">
      <c r="C1151" s="42"/>
    </row>
    <row r="1152" spans="3:3">
      <c r="C1152" s="42"/>
    </row>
    <row r="1153" spans="3:3">
      <c r="C1153" s="42"/>
    </row>
    <row r="1154" spans="3:3">
      <c r="C1154" s="42"/>
    </row>
    <row r="1155" spans="3:3">
      <c r="C1155" s="42"/>
    </row>
    <row r="1156" spans="3:3">
      <c r="C1156" s="42"/>
    </row>
    <row r="1157" spans="3:3">
      <c r="C1157" s="42"/>
    </row>
    <row r="1158" spans="3:3">
      <c r="C1158" s="42"/>
    </row>
    <row r="1159" spans="3:3">
      <c r="C1159" s="42"/>
    </row>
    <row r="1160" spans="3:3">
      <c r="C1160" s="42"/>
    </row>
    <row r="1161" spans="3:3">
      <c r="C1161" s="42"/>
    </row>
    <row r="1162" spans="3:3">
      <c r="C1162" s="42"/>
    </row>
    <row r="1163" spans="3:3">
      <c r="C1163" s="42"/>
    </row>
    <row r="1164" spans="3:3">
      <c r="C1164" s="42"/>
    </row>
    <row r="1165" spans="3:3">
      <c r="C1165" s="42"/>
    </row>
    <row r="1166" spans="3:3">
      <c r="C1166" s="42"/>
    </row>
    <row r="1167" spans="3:3">
      <c r="C1167" s="42"/>
    </row>
    <row r="1168" spans="3:3">
      <c r="C1168" s="42"/>
    </row>
    <row r="1169" spans="3:3">
      <c r="C1169" s="42"/>
    </row>
    <row r="1170" spans="3:3">
      <c r="C1170" s="42"/>
    </row>
    <row r="1171" spans="3:3">
      <c r="C1171" s="42"/>
    </row>
    <row r="1172" spans="3:3">
      <c r="C1172" s="42"/>
    </row>
    <row r="1173" spans="3:3">
      <c r="C1173" s="42"/>
    </row>
    <row r="1174" spans="3:3">
      <c r="C1174" s="42"/>
    </row>
    <row r="1175" spans="3:3">
      <c r="C1175" s="42"/>
    </row>
    <row r="1176" spans="3:3">
      <c r="C1176" s="42"/>
    </row>
    <row r="1177" spans="3:3">
      <c r="C1177" s="42"/>
    </row>
    <row r="1178" spans="3:3">
      <c r="C1178" s="42"/>
    </row>
    <row r="1179" spans="3:3">
      <c r="C1179" s="42"/>
    </row>
    <row r="1180" spans="3:3">
      <c r="C1180" s="42"/>
    </row>
    <row r="1181" spans="3:3">
      <c r="C1181" s="42"/>
    </row>
    <row r="1182" spans="3:3">
      <c r="C1182" s="42"/>
    </row>
    <row r="1183" spans="3:3">
      <c r="C1183" s="42"/>
    </row>
    <row r="1184" spans="3:3">
      <c r="C1184" s="42"/>
    </row>
    <row r="1185" spans="3:3">
      <c r="C1185" s="42"/>
    </row>
    <row r="1186" spans="3:3">
      <c r="C1186" s="42"/>
    </row>
    <row r="1187" spans="3:3">
      <c r="C1187" s="42"/>
    </row>
    <row r="1188" spans="3:3">
      <c r="C1188" s="42"/>
    </row>
    <row r="1189" spans="3:3">
      <c r="C1189" s="42"/>
    </row>
    <row r="1190" spans="3:3">
      <c r="C1190" s="42"/>
    </row>
    <row r="1191" spans="3:3">
      <c r="C1191" s="42"/>
    </row>
    <row r="1192" spans="3:3">
      <c r="C1192" s="42"/>
    </row>
    <row r="1193" spans="3:3">
      <c r="C1193" s="42"/>
    </row>
    <row r="1194" spans="3:3">
      <c r="C1194" s="42"/>
    </row>
    <row r="1195" spans="3:3">
      <c r="C1195" s="42"/>
    </row>
    <row r="1196" spans="3:3">
      <c r="C1196" s="42"/>
    </row>
    <row r="1197" spans="3:3">
      <c r="C1197" s="42"/>
    </row>
    <row r="1198" spans="3:3">
      <c r="C1198" s="42"/>
    </row>
    <row r="1199" spans="3:3">
      <c r="C1199" s="42"/>
    </row>
    <row r="1200" spans="3:3">
      <c r="C1200" s="42"/>
    </row>
    <row r="1201" spans="3:3">
      <c r="C1201" s="42"/>
    </row>
    <row r="1202" spans="3:3">
      <c r="C1202" s="42"/>
    </row>
    <row r="1203" spans="3:3">
      <c r="C1203" s="42"/>
    </row>
    <row r="1204" spans="3:3">
      <c r="C1204" s="42"/>
    </row>
    <row r="1205" spans="3:3">
      <c r="C1205" s="42"/>
    </row>
    <row r="1206" spans="3:3">
      <c r="C1206" s="42"/>
    </row>
    <row r="1207" spans="3:3">
      <c r="C1207" s="42"/>
    </row>
    <row r="1208" spans="3:3">
      <c r="C1208" s="42"/>
    </row>
    <row r="1209" spans="3:3">
      <c r="C1209" s="42"/>
    </row>
    <row r="1210" spans="3:3">
      <c r="C1210" s="42"/>
    </row>
    <row r="1211" spans="3:3">
      <c r="C1211" s="42"/>
    </row>
    <row r="1212" spans="3:3">
      <c r="C1212" s="42"/>
    </row>
    <row r="1213" spans="3:3">
      <c r="C1213" s="42"/>
    </row>
    <row r="1214" spans="3:3">
      <c r="C1214" s="42"/>
    </row>
    <row r="1215" spans="3:3">
      <c r="C1215" s="42"/>
    </row>
    <row r="1216" spans="3:3">
      <c r="C1216" s="42"/>
    </row>
    <row r="1217" spans="3:3">
      <c r="C1217" s="42"/>
    </row>
    <row r="1218" spans="3:3">
      <c r="C1218" s="42"/>
    </row>
    <row r="1219" spans="3:3">
      <c r="C1219" s="42"/>
    </row>
    <row r="1220" spans="3:3">
      <c r="C1220" s="42"/>
    </row>
    <row r="1221" spans="3:3">
      <c r="C1221" s="42"/>
    </row>
    <row r="1222" spans="3:3">
      <c r="C1222" s="42"/>
    </row>
    <row r="1223" spans="3:3">
      <c r="C1223" s="42"/>
    </row>
    <row r="1224" spans="3:3">
      <c r="C1224" s="42"/>
    </row>
    <row r="1225" spans="3:3">
      <c r="C1225" s="42"/>
    </row>
    <row r="1226" spans="3:3">
      <c r="C1226" s="42"/>
    </row>
    <row r="1227" spans="3:3">
      <c r="C1227" s="42"/>
    </row>
    <row r="1228" spans="3:3">
      <c r="C1228" s="42"/>
    </row>
    <row r="1229" spans="3:3">
      <c r="C1229" s="42"/>
    </row>
    <row r="1230" spans="3:3">
      <c r="C1230" s="42"/>
    </row>
    <row r="1231" spans="3:3">
      <c r="C1231" s="42"/>
    </row>
    <row r="1232" spans="3:3">
      <c r="C1232" s="42"/>
    </row>
    <row r="1233" spans="3:3">
      <c r="C1233" s="42"/>
    </row>
    <row r="1234" spans="3:3">
      <c r="C1234" s="42"/>
    </row>
    <row r="1235" spans="3:3">
      <c r="C1235" s="42"/>
    </row>
    <row r="1236" spans="3:3">
      <c r="C1236" s="42"/>
    </row>
    <row r="1237" spans="3:3">
      <c r="C1237" s="42"/>
    </row>
    <row r="1238" spans="3:3">
      <c r="C1238" s="42"/>
    </row>
    <row r="1239" spans="3:3">
      <c r="C1239" s="42"/>
    </row>
    <row r="1240" spans="3:3">
      <c r="C1240" s="42"/>
    </row>
    <row r="1241" spans="3:3">
      <c r="C1241" s="42"/>
    </row>
    <row r="1242" spans="3:3">
      <c r="C1242" s="42"/>
    </row>
    <row r="1243" spans="3:3">
      <c r="C1243" s="42"/>
    </row>
    <row r="1244" spans="3:3">
      <c r="C1244" s="42"/>
    </row>
    <row r="1245" spans="3:3">
      <c r="C1245" s="42"/>
    </row>
    <row r="1246" spans="3:3">
      <c r="C1246" s="42"/>
    </row>
    <row r="1247" spans="3:3">
      <c r="C1247" s="42"/>
    </row>
    <row r="1248" spans="3:3">
      <c r="C1248" s="42"/>
    </row>
    <row r="1249" spans="3:3">
      <c r="C1249" s="42"/>
    </row>
    <row r="1250" spans="3:3">
      <c r="C1250" s="42"/>
    </row>
    <row r="1251" spans="3:3">
      <c r="C1251" s="42"/>
    </row>
    <row r="1252" spans="3:3">
      <c r="C1252" s="42"/>
    </row>
    <row r="1253" spans="3:3">
      <c r="C1253" s="42"/>
    </row>
    <row r="1254" spans="3:3">
      <c r="C1254" s="42"/>
    </row>
    <row r="1255" spans="3:3">
      <c r="C1255" s="42"/>
    </row>
    <row r="1256" spans="3:3">
      <c r="C1256" s="42"/>
    </row>
    <row r="1257" spans="3:3">
      <c r="C1257" s="42"/>
    </row>
    <row r="1258" spans="3:3">
      <c r="C1258" s="42"/>
    </row>
    <row r="1259" spans="3:3">
      <c r="C1259" s="42"/>
    </row>
    <row r="1260" spans="3:3">
      <c r="C1260" s="42"/>
    </row>
    <row r="1261" spans="3:3">
      <c r="C1261" s="42"/>
    </row>
    <row r="1262" spans="3:3">
      <c r="C1262" s="42"/>
    </row>
    <row r="1263" spans="3:3">
      <c r="C1263" s="42"/>
    </row>
    <row r="1264" spans="3:3">
      <c r="C1264" s="42"/>
    </row>
    <row r="1265" spans="3:3">
      <c r="C1265" s="42"/>
    </row>
    <row r="1266" spans="3:3">
      <c r="C1266" s="42"/>
    </row>
    <row r="1267" spans="3:3">
      <c r="C1267" s="42"/>
    </row>
    <row r="1268" spans="3:3">
      <c r="C1268" s="42"/>
    </row>
    <row r="1269" spans="3:3">
      <c r="C1269" s="42"/>
    </row>
    <row r="1270" spans="3:3">
      <c r="C1270" s="42"/>
    </row>
    <row r="1271" spans="3:3">
      <c r="C1271" s="42"/>
    </row>
    <row r="1272" spans="3:3">
      <c r="C1272" s="42"/>
    </row>
    <row r="1273" spans="3:3">
      <c r="C1273" s="42"/>
    </row>
    <row r="1274" spans="3:3">
      <c r="C1274" s="42"/>
    </row>
    <row r="1275" spans="3:3">
      <c r="C1275" s="42"/>
    </row>
    <row r="1276" spans="3:3">
      <c r="C1276" s="42"/>
    </row>
    <row r="1277" spans="3:3">
      <c r="C1277" s="42"/>
    </row>
    <row r="1278" spans="3:3">
      <c r="C1278" s="42"/>
    </row>
    <row r="1279" spans="3:3">
      <c r="C1279" s="42"/>
    </row>
    <row r="1280" spans="3:3">
      <c r="C1280" s="42"/>
    </row>
    <row r="1281" spans="3:3">
      <c r="C1281" s="42"/>
    </row>
    <row r="1282" spans="3:3">
      <c r="C1282" s="42"/>
    </row>
    <row r="1283" spans="3:3">
      <c r="C1283" s="42"/>
    </row>
    <row r="1284" spans="3:3">
      <c r="C1284" s="42"/>
    </row>
    <row r="1285" spans="3:3">
      <c r="C1285" s="42"/>
    </row>
    <row r="1286" spans="3:3">
      <c r="C1286" s="42"/>
    </row>
    <row r="1287" spans="3:3">
      <c r="C1287" s="42"/>
    </row>
    <row r="1288" spans="3:3">
      <c r="C1288" s="42"/>
    </row>
    <row r="1289" spans="3:3">
      <c r="C1289" s="42"/>
    </row>
    <row r="1290" spans="3:3">
      <c r="C1290" s="42"/>
    </row>
    <row r="1291" spans="3:3">
      <c r="C1291" s="42"/>
    </row>
    <row r="1292" spans="3:3">
      <c r="C1292" s="42"/>
    </row>
    <row r="1293" spans="3:3">
      <c r="C1293" s="42"/>
    </row>
    <row r="1294" spans="3:3">
      <c r="C1294" s="42"/>
    </row>
    <row r="1295" spans="3:3">
      <c r="C1295" s="42"/>
    </row>
    <row r="1296" spans="3:3">
      <c r="C1296" s="42"/>
    </row>
    <row r="1297" spans="3:3">
      <c r="C1297" s="42"/>
    </row>
    <row r="1298" spans="3:3">
      <c r="C1298" s="42"/>
    </row>
    <row r="1299" spans="3:3">
      <c r="C1299" s="42"/>
    </row>
    <row r="1300" spans="3:3">
      <c r="C1300" s="42"/>
    </row>
    <row r="1301" spans="3:3">
      <c r="C1301" s="42"/>
    </row>
    <row r="1302" spans="3:3">
      <c r="C1302" s="42"/>
    </row>
    <row r="1303" spans="3:3">
      <c r="C1303" s="42"/>
    </row>
    <row r="1304" spans="3:3">
      <c r="C1304" s="42"/>
    </row>
    <row r="1305" spans="3:3">
      <c r="C1305" s="42"/>
    </row>
    <row r="1306" spans="3:3">
      <c r="C1306" s="42"/>
    </row>
    <row r="1307" spans="3:3">
      <c r="C1307" s="42"/>
    </row>
    <row r="1308" spans="3:3">
      <c r="C1308" s="42"/>
    </row>
    <row r="1309" spans="3:3">
      <c r="C1309" s="42"/>
    </row>
    <row r="1310" spans="3:3">
      <c r="C1310" s="42"/>
    </row>
    <row r="1311" spans="3:3">
      <c r="C1311" s="42"/>
    </row>
    <row r="1312" spans="3:3">
      <c r="C1312" s="42"/>
    </row>
    <row r="1313" spans="3:3">
      <c r="C1313" s="42"/>
    </row>
    <row r="1314" spans="3:3">
      <c r="C1314" s="42"/>
    </row>
    <row r="1315" spans="3:3">
      <c r="C1315" s="42"/>
    </row>
    <row r="1316" spans="3:3">
      <c r="C1316" s="42"/>
    </row>
    <row r="1317" spans="3:3">
      <c r="C1317" s="42"/>
    </row>
    <row r="1318" spans="3:3">
      <c r="C1318" s="42"/>
    </row>
    <row r="1319" spans="3:3">
      <c r="C1319" s="42"/>
    </row>
    <row r="1320" spans="3:3">
      <c r="C1320" s="42"/>
    </row>
    <row r="1321" spans="3:3">
      <c r="C1321" s="42"/>
    </row>
    <row r="1322" spans="3:3">
      <c r="C1322" s="42"/>
    </row>
    <row r="1323" spans="3:3">
      <c r="C1323" s="42"/>
    </row>
    <row r="1324" spans="3:3">
      <c r="C1324" s="42"/>
    </row>
    <row r="1325" spans="3:3">
      <c r="C1325" s="42"/>
    </row>
    <row r="1326" spans="3:3">
      <c r="C1326" s="42"/>
    </row>
    <row r="1327" spans="3:3">
      <c r="C1327" s="42"/>
    </row>
    <row r="1328" spans="3:3">
      <c r="C1328" s="42"/>
    </row>
    <row r="1329" spans="3:3">
      <c r="C1329" s="42"/>
    </row>
    <row r="1330" spans="3:3">
      <c r="C1330" s="42"/>
    </row>
    <row r="1331" spans="3:3">
      <c r="C1331" s="42"/>
    </row>
    <row r="1332" spans="3:3">
      <c r="C1332" s="42"/>
    </row>
    <row r="1333" spans="3:3">
      <c r="C1333" s="42"/>
    </row>
    <row r="1334" spans="3:3">
      <c r="C1334" s="42"/>
    </row>
    <row r="1335" spans="3:3">
      <c r="C1335" s="42"/>
    </row>
    <row r="1336" spans="3:3">
      <c r="C1336" s="42"/>
    </row>
    <row r="1337" spans="3:3">
      <c r="C1337" s="42"/>
    </row>
    <row r="1338" spans="3:3">
      <c r="C1338" s="42"/>
    </row>
    <row r="1339" spans="3:3">
      <c r="C1339" s="42"/>
    </row>
    <row r="1340" spans="3:3">
      <c r="C1340" s="42"/>
    </row>
    <row r="1341" spans="3:3">
      <c r="C1341" s="42"/>
    </row>
    <row r="1342" spans="3:3">
      <c r="C1342" s="42"/>
    </row>
    <row r="1343" spans="3:3">
      <c r="C1343" s="42"/>
    </row>
    <row r="1344" spans="3:3">
      <c r="C1344" s="42"/>
    </row>
    <row r="1345" spans="3:3">
      <c r="C1345" s="42"/>
    </row>
    <row r="1346" spans="3:3">
      <c r="C1346" s="42"/>
    </row>
    <row r="1347" spans="3:3">
      <c r="C1347" s="42"/>
    </row>
    <row r="1348" spans="3:3">
      <c r="C1348" s="42"/>
    </row>
    <row r="1349" spans="3:3">
      <c r="C1349" s="42"/>
    </row>
    <row r="1350" spans="3:3">
      <c r="C1350" s="42"/>
    </row>
    <row r="1351" spans="3:3">
      <c r="C1351" s="42"/>
    </row>
    <row r="1352" spans="3:3">
      <c r="C1352" s="42"/>
    </row>
    <row r="1353" spans="3:3">
      <c r="C1353" s="42"/>
    </row>
    <row r="1354" spans="3:3">
      <c r="C1354" s="42"/>
    </row>
    <row r="1355" spans="3:3">
      <c r="C1355" s="42"/>
    </row>
    <row r="1356" spans="3:3">
      <c r="C1356" s="42"/>
    </row>
    <row r="1357" spans="3:3">
      <c r="C1357" s="42"/>
    </row>
    <row r="1358" spans="3:3">
      <c r="C1358" s="42"/>
    </row>
    <row r="1359" spans="3:3">
      <c r="C1359" s="42"/>
    </row>
    <row r="1360" spans="3:3">
      <c r="C1360" s="42"/>
    </row>
    <row r="1361" spans="3:3">
      <c r="C1361" s="42"/>
    </row>
    <row r="1362" spans="3:3">
      <c r="C1362" s="42"/>
    </row>
    <row r="1363" spans="3:3">
      <c r="C1363" s="42"/>
    </row>
    <row r="1364" spans="3:3">
      <c r="C1364" s="42"/>
    </row>
    <row r="1365" spans="3:3">
      <c r="C1365" s="42"/>
    </row>
    <row r="1366" spans="3:3">
      <c r="C1366" s="42"/>
    </row>
    <row r="1367" spans="3:3">
      <c r="C1367" s="42"/>
    </row>
    <row r="1368" spans="3:3">
      <c r="C1368" s="42"/>
    </row>
    <row r="1369" spans="3:3">
      <c r="C1369" s="42"/>
    </row>
    <row r="1370" spans="3:3">
      <c r="C1370" s="42"/>
    </row>
    <row r="1371" spans="3:3">
      <c r="C1371" s="42"/>
    </row>
    <row r="1372" spans="3:3">
      <c r="C1372" s="42"/>
    </row>
    <row r="1373" spans="3:3">
      <c r="C1373" s="42"/>
    </row>
    <row r="1374" spans="3:3">
      <c r="C1374" s="42"/>
    </row>
    <row r="1375" spans="3:3">
      <c r="C1375" s="42"/>
    </row>
    <row r="1376" spans="3:3">
      <c r="C1376" s="42"/>
    </row>
    <row r="1377" spans="3:3">
      <c r="C1377" s="42"/>
    </row>
    <row r="1378" spans="3:3">
      <c r="C1378" s="42"/>
    </row>
    <row r="1379" spans="3:3">
      <c r="C1379" s="42"/>
    </row>
    <row r="1380" spans="3:3">
      <c r="C1380" s="42"/>
    </row>
    <row r="1381" spans="3:3">
      <c r="C1381" s="42"/>
    </row>
    <row r="1382" spans="3:3">
      <c r="C1382" s="42"/>
    </row>
    <row r="1383" spans="3:3">
      <c r="C1383" s="42"/>
    </row>
    <row r="1384" spans="3:3">
      <c r="C1384" s="42"/>
    </row>
    <row r="1385" spans="3:3">
      <c r="C1385" s="42"/>
    </row>
    <row r="1386" spans="3:3">
      <c r="C1386" s="42"/>
    </row>
    <row r="1387" spans="3:3">
      <c r="C1387" s="42"/>
    </row>
    <row r="1388" spans="3:3">
      <c r="C1388" s="42"/>
    </row>
    <row r="1389" spans="3:3">
      <c r="C1389" s="42"/>
    </row>
    <row r="1390" spans="3:3">
      <c r="C1390" s="42"/>
    </row>
    <row r="1391" spans="3:3">
      <c r="C1391" s="42"/>
    </row>
    <row r="1392" spans="3:3">
      <c r="C1392" s="42"/>
    </row>
    <row r="1393" spans="3:3">
      <c r="C1393" s="42"/>
    </row>
    <row r="1394" spans="3:3">
      <c r="C1394" s="42"/>
    </row>
    <row r="1395" spans="3:3">
      <c r="C1395" s="42"/>
    </row>
    <row r="1396" spans="3:3">
      <c r="C1396" s="42"/>
    </row>
    <row r="1397" spans="3:3">
      <c r="C1397" s="42"/>
    </row>
    <row r="1398" spans="3:3">
      <c r="C1398" s="42"/>
    </row>
    <row r="1399" spans="3:3">
      <c r="C1399" s="42"/>
    </row>
    <row r="1400" spans="3:3">
      <c r="C1400" s="42"/>
    </row>
    <row r="1401" spans="3:3">
      <c r="C1401" s="42"/>
    </row>
    <row r="1402" spans="3:3">
      <c r="C1402" s="42"/>
    </row>
    <row r="1403" spans="3:3">
      <c r="C1403" s="42"/>
    </row>
    <row r="1404" spans="3:3">
      <c r="C1404" s="42"/>
    </row>
    <row r="1405" spans="3:3">
      <c r="C1405" s="42"/>
    </row>
    <row r="1406" spans="3:3">
      <c r="C1406" s="42"/>
    </row>
    <row r="1407" spans="3:3">
      <c r="C1407" s="42"/>
    </row>
    <row r="1408" spans="3:3">
      <c r="C1408" s="42"/>
    </row>
    <row r="1409" spans="3:3">
      <c r="C1409" s="42"/>
    </row>
    <row r="1410" spans="3:3">
      <c r="C1410" s="42"/>
    </row>
    <row r="1411" spans="3:3">
      <c r="C1411" s="42"/>
    </row>
    <row r="1412" spans="3:3">
      <c r="C1412" s="42"/>
    </row>
    <row r="1413" spans="3:3">
      <c r="C1413" s="42"/>
    </row>
    <row r="1414" spans="3:3">
      <c r="C1414" s="42"/>
    </row>
    <row r="1415" spans="3:3">
      <c r="C1415" s="42"/>
    </row>
    <row r="1416" spans="3:3">
      <c r="C1416" s="42"/>
    </row>
    <row r="1417" spans="3:3">
      <c r="C1417" s="42"/>
    </row>
    <row r="1418" spans="3:3">
      <c r="C1418" s="42"/>
    </row>
    <row r="1419" spans="3:3">
      <c r="C1419" s="42"/>
    </row>
    <row r="1420" spans="3:3">
      <c r="C1420" s="42"/>
    </row>
    <row r="1421" spans="3:3">
      <c r="C1421" s="42"/>
    </row>
    <row r="1422" spans="3:3">
      <c r="C1422" s="42"/>
    </row>
    <row r="1423" spans="3:3">
      <c r="C1423" s="42"/>
    </row>
    <row r="1424" spans="3:3">
      <c r="C1424" s="42"/>
    </row>
    <row r="1425" spans="3:3">
      <c r="C1425" s="42"/>
    </row>
    <row r="1426" spans="3:3">
      <c r="C1426" s="42"/>
    </row>
    <row r="1427" spans="3:3">
      <c r="C1427" s="42"/>
    </row>
    <row r="1428" spans="3:3">
      <c r="C1428" s="42"/>
    </row>
    <row r="1429" spans="3:3">
      <c r="C1429" s="42"/>
    </row>
    <row r="1430" spans="3:3">
      <c r="C1430" s="42"/>
    </row>
    <row r="1431" spans="3:3">
      <c r="C1431" s="42"/>
    </row>
    <row r="1432" spans="3:3">
      <c r="C1432" s="42"/>
    </row>
    <row r="1433" spans="3:3">
      <c r="C1433" s="42"/>
    </row>
    <row r="1434" spans="3:3">
      <c r="C1434" s="42"/>
    </row>
    <row r="1435" spans="3:3">
      <c r="C1435" s="42"/>
    </row>
    <row r="1436" spans="3:3">
      <c r="C1436" s="42"/>
    </row>
    <row r="1437" spans="3:3">
      <c r="C1437" s="42"/>
    </row>
    <row r="1438" spans="3:3">
      <c r="C1438" s="42"/>
    </row>
    <row r="1439" spans="3:3">
      <c r="C1439" s="42"/>
    </row>
    <row r="1440" spans="3:3">
      <c r="C1440" s="42"/>
    </row>
    <row r="1441" spans="3:3">
      <c r="C1441" s="42"/>
    </row>
    <row r="1442" spans="3:3">
      <c r="C1442" s="42"/>
    </row>
    <row r="1443" spans="3:3">
      <c r="C1443" s="42"/>
    </row>
    <row r="1444" spans="3:3">
      <c r="C1444" s="42"/>
    </row>
    <row r="1445" spans="3:3">
      <c r="C1445" s="42"/>
    </row>
    <row r="1446" spans="3:3">
      <c r="C1446" s="42"/>
    </row>
    <row r="1447" spans="3:3">
      <c r="C1447" s="42"/>
    </row>
    <row r="1448" spans="3:3">
      <c r="C1448" s="42"/>
    </row>
    <row r="1449" spans="3:3">
      <c r="C1449" s="42"/>
    </row>
    <row r="1450" spans="3:3">
      <c r="C1450" s="42"/>
    </row>
    <row r="1451" spans="3:3">
      <c r="C1451" s="42"/>
    </row>
    <row r="1452" spans="3:3">
      <c r="C1452" s="42"/>
    </row>
    <row r="1453" spans="3:3">
      <c r="C1453" s="42"/>
    </row>
    <row r="1454" spans="3:3">
      <c r="C1454" s="42"/>
    </row>
    <row r="1455" spans="3:3">
      <c r="C1455" s="42"/>
    </row>
    <row r="1456" spans="3:3">
      <c r="C1456" s="42"/>
    </row>
    <row r="1457" spans="3:3">
      <c r="C1457" s="42"/>
    </row>
    <row r="1458" spans="3:3">
      <c r="C1458" s="42"/>
    </row>
    <row r="1459" spans="3:3">
      <c r="C1459" s="42"/>
    </row>
    <row r="1460" spans="3:3">
      <c r="C1460" s="42"/>
    </row>
    <row r="1461" spans="3:3">
      <c r="C1461" s="42"/>
    </row>
    <row r="1462" spans="3:3">
      <c r="C1462" s="42"/>
    </row>
    <row r="1463" spans="3:3">
      <c r="C1463" s="42"/>
    </row>
    <row r="1464" spans="3:3">
      <c r="C1464" s="42"/>
    </row>
    <row r="1465" spans="3:3">
      <c r="C1465" s="42"/>
    </row>
    <row r="1466" spans="3:3">
      <c r="C1466" s="42"/>
    </row>
    <row r="1467" spans="3:3">
      <c r="C1467" s="42"/>
    </row>
    <row r="1468" spans="3:3">
      <c r="C1468" s="42"/>
    </row>
    <row r="1469" spans="3:3">
      <c r="C1469" s="42"/>
    </row>
    <row r="1470" spans="3:3">
      <c r="C1470" s="42"/>
    </row>
    <row r="1471" spans="3:3">
      <c r="C1471" s="42"/>
    </row>
    <row r="1472" spans="3:3">
      <c r="C1472" s="42"/>
    </row>
    <row r="1473" spans="3:3">
      <c r="C1473" s="42"/>
    </row>
    <row r="1474" spans="3:3">
      <c r="C1474" s="42"/>
    </row>
    <row r="1475" spans="3:3">
      <c r="C1475" s="42"/>
    </row>
    <row r="1476" spans="3:3">
      <c r="C1476" s="42"/>
    </row>
    <row r="1477" spans="3:3">
      <c r="C1477" s="42"/>
    </row>
    <row r="1478" spans="3:3">
      <c r="C1478" s="42"/>
    </row>
    <row r="1479" spans="3:3">
      <c r="C1479" s="42"/>
    </row>
    <row r="1480" spans="3:3">
      <c r="C1480" s="42"/>
    </row>
    <row r="1481" spans="3:3">
      <c r="C1481" s="42"/>
    </row>
    <row r="1482" spans="3:3">
      <c r="C1482" s="42"/>
    </row>
    <row r="1483" spans="3:3">
      <c r="C1483" s="42"/>
    </row>
    <row r="1484" spans="3:3">
      <c r="C1484" s="42"/>
    </row>
    <row r="1485" spans="3:3">
      <c r="C1485" s="42"/>
    </row>
    <row r="1486" spans="3:3">
      <c r="C1486" s="42"/>
    </row>
    <row r="1487" spans="3:3">
      <c r="C1487" s="42"/>
    </row>
    <row r="1488" spans="3:3">
      <c r="C1488" s="42"/>
    </row>
    <row r="1489" spans="3:3">
      <c r="C1489" s="42"/>
    </row>
    <row r="1490" spans="3:3">
      <c r="C1490" s="42"/>
    </row>
    <row r="1491" spans="3:3">
      <c r="C1491" s="42"/>
    </row>
    <row r="1492" spans="3:3">
      <c r="C1492" s="42"/>
    </row>
    <row r="1493" spans="3:3">
      <c r="C1493" s="42"/>
    </row>
    <row r="1494" spans="3:3">
      <c r="C1494" s="42"/>
    </row>
    <row r="1495" spans="3:3">
      <c r="C1495" s="42"/>
    </row>
    <row r="1496" spans="3:3">
      <c r="C1496" s="42"/>
    </row>
    <row r="1497" spans="3:3">
      <c r="C1497" s="42"/>
    </row>
    <row r="1498" spans="3:3">
      <c r="C1498" s="42"/>
    </row>
    <row r="1499" spans="3:3">
      <c r="C1499" s="42"/>
    </row>
    <row r="1500" spans="3:3">
      <c r="C1500" s="42"/>
    </row>
    <row r="1501" spans="3:3">
      <c r="C1501" s="42"/>
    </row>
    <row r="1502" spans="3:3">
      <c r="C1502" s="42"/>
    </row>
    <row r="1503" spans="3:3">
      <c r="C1503" s="42"/>
    </row>
    <row r="1504" spans="3:3">
      <c r="C1504" s="42"/>
    </row>
    <row r="1505" spans="3:3">
      <c r="C1505" s="42"/>
    </row>
    <row r="1506" spans="3:3">
      <c r="C1506" s="42"/>
    </row>
    <row r="1507" spans="3:3">
      <c r="C1507" s="42"/>
    </row>
    <row r="1508" spans="3:3">
      <c r="C1508" s="42"/>
    </row>
    <row r="1509" spans="3:3">
      <c r="C1509" s="42"/>
    </row>
    <row r="1510" spans="3:3">
      <c r="C1510" s="42"/>
    </row>
    <row r="1511" spans="3:3">
      <c r="C1511" s="42"/>
    </row>
    <row r="1512" spans="3:3">
      <c r="C1512" s="42"/>
    </row>
    <row r="1513" spans="3:3">
      <c r="C1513" s="42"/>
    </row>
    <row r="1514" spans="3:3">
      <c r="C1514" s="42"/>
    </row>
    <row r="1515" spans="3:3">
      <c r="C1515" s="42"/>
    </row>
    <row r="1516" spans="3:3">
      <c r="C1516" s="42"/>
    </row>
    <row r="1517" spans="3:3">
      <c r="C1517" s="42"/>
    </row>
    <row r="1518" spans="3:3">
      <c r="C1518" s="42"/>
    </row>
    <row r="1519" spans="3:3">
      <c r="C1519" s="42"/>
    </row>
    <row r="1520" spans="3:3">
      <c r="C1520" s="42"/>
    </row>
    <row r="1521" spans="3:3">
      <c r="C1521" s="42"/>
    </row>
    <row r="1522" spans="3:3">
      <c r="C1522" s="42"/>
    </row>
    <row r="1523" spans="3:3">
      <c r="C1523" s="42"/>
    </row>
    <row r="1524" spans="3:3">
      <c r="C1524" s="42"/>
    </row>
    <row r="1525" spans="3:3">
      <c r="C1525" s="42"/>
    </row>
    <row r="1526" spans="3:3">
      <c r="C1526" s="42"/>
    </row>
    <row r="1527" spans="3:3">
      <c r="C1527" s="42"/>
    </row>
    <row r="1528" spans="3:3">
      <c r="C1528" s="42"/>
    </row>
    <row r="1529" spans="3:3">
      <c r="C1529" s="42"/>
    </row>
    <row r="1530" spans="3:3">
      <c r="C1530" s="42"/>
    </row>
    <row r="1531" spans="3:3">
      <c r="C1531" s="42"/>
    </row>
    <row r="1532" spans="3:3">
      <c r="C1532" s="42"/>
    </row>
    <row r="1533" spans="3:3">
      <c r="C1533" s="42"/>
    </row>
    <row r="1534" spans="3:3">
      <c r="C1534" s="42"/>
    </row>
    <row r="1535" spans="3:3">
      <c r="C1535" s="42"/>
    </row>
    <row r="1536" spans="3:3">
      <c r="C1536" s="42"/>
    </row>
    <row r="1537" spans="3:3">
      <c r="C1537" s="42"/>
    </row>
    <row r="1538" spans="3:3">
      <c r="C1538" s="42"/>
    </row>
    <row r="1539" spans="3:3">
      <c r="C1539" s="42"/>
    </row>
    <row r="1540" spans="3:3">
      <c r="C1540" s="42"/>
    </row>
    <row r="1541" spans="3:3">
      <c r="C1541" s="42"/>
    </row>
    <row r="1542" spans="3:3">
      <c r="C1542" s="42"/>
    </row>
    <row r="1543" spans="3:3">
      <c r="C1543" s="42"/>
    </row>
    <row r="1544" spans="3:3">
      <c r="C1544" s="42"/>
    </row>
    <row r="1545" spans="3:3">
      <c r="C1545" s="42"/>
    </row>
    <row r="1546" spans="3:3">
      <c r="C1546" s="42"/>
    </row>
    <row r="1547" spans="3:3">
      <c r="C1547" s="42"/>
    </row>
    <row r="1548" spans="3:3">
      <c r="C1548" s="42"/>
    </row>
    <row r="1549" spans="3:3">
      <c r="C1549" s="42"/>
    </row>
    <row r="1550" spans="3:3">
      <c r="C1550" s="42"/>
    </row>
    <row r="1551" spans="3:3">
      <c r="C1551" s="42"/>
    </row>
    <row r="1552" spans="3:3">
      <c r="C1552" s="42"/>
    </row>
    <row r="1553" spans="3:3">
      <c r="C1553" s="42"/>
    </row>
    <row r="1554" spans="3:3">
      <c r="C1554" s="42"/>
    </row>
    <row r="1555" spans="3:3">
      <c r="C1555" s="42"/>
    </row>
    <row r="1556" spans="3:3">
      <c r="C1556" s="42"/>
    </row>
    <row r="1557" spans="3:3">
      <c r="C1557" s="42"/>
    </row>
    <row r="1558" spans="3:3">
      <c r="C1558" s="42"/>
    </row>
    <row r="1559" spans="3:3">
      <c r="C1559" s="42"/>
    </row>
    <row r="1560" spans="3:3">
      <c r="C1560" s="42"/>
    </row>
    <row r="1561" spans="3:3">
      <c r="C1561" s="42"/>
    </row>
    <row r="1562" spans="3:3">
      <c r="C1562" s="42"/>
    </row>
    <row r="1563" spans="3:3">
      <c r="C1563" s="42"/>
    </row>
    <row r="1564" spans="3:3">
      <c r="C1564" s="42"/>
    </row>
    <row r="1565" spans="3:3">
      <c r="C1565" s="42"/>
    </row>
    <row r="1566" spans="3:3">
      <c r="C1566" s="42"/>
    </row>
    <row r="1567" spans="3:3">
      <c r="C1567" s="42"/>
    </row>
    <row r="1568" spans="3:3">
      <c r="C1568" s="42"/>
    </row>
    <row r="1569" spans="3:3">
      <c r="C1569" s="42"/>
    </row>
    <row r="1570" spans="3:3">
      <c r="C1570" s="42"/>
    </row>
    <row r="1571" spans="3:3">
      <c r="C1571" s="42"/>
    </row>
    <row r="1572" spans="3:3">
      <c r="C1572" s="42"/>
    </row>
    <row r="1573" spans="3:3">
      <c r="C1573" s="42"/>
    </row>
    <row r="1574" spans="3:3">
      <c r="C1574" s="42"/>
    </row>
    <row r="1575" spans="3:3">
      <c r="C1575" s="42"/>
    </row>
    <row r="1576" spans="3:3">
      <c r="C1576" s="42"/>
    </row>
    <row r="1577" spans="3:3">
      <c r="C1577" s="42"/>
    </row>
    <row r="1578" spans="3:3">
      <c r="C1578" s="42"/>
    </row>
    <row r="1579" spans="3:3">
      <c r="C1579" s="42"/>
    </row>
    <row r="1580" spans="3:3">
      <c r="C1580" s="42"/>
    </row>
    <row r="1581" spans="3:3">
      <c r="C1581" s="42"/>
    </row>
    <row r="1582" spans="3:3">
      <c r="C1582" s="42"/>
    </row>
    <row r="1583" spans="3:3">
      <c r="C1583" s="42"/>
    </row>
    <row r="1584" spans="3:3">
      <c r="C1584" s="42"/>
    </row>
    <row r="1585" spans="3:3">
      <c r="C1585" s="42"/>
    </row>
    <row r="1586" spans="3:3">
      <c r="C1586" s="42"/>
    </row>
    <row r="1587" spans="3:3">
      <c r="C1587" s="42"/>
    </row>
    <row r="1588" spans="3:3">
      <c r="C1588" s="42"/>
    </row>
    <row r="1589" spans="3:3">
      <c r="C1589" s="42"/>
    </row>
    <row r="1590" spans="3:3">
      <c r="C1590" s="42"/>
    </row>
    <row r="1591" spans="3:3">
      <c r="C1591" s="42"/>
    </row>
    <row r="1592" spans="3:3">
      <c r="C1592" s="42"/>
    </row>
    <row r="1593" spans="3:3">
      <c r="C1593" s="42"/>
    </row>
    <row r="1594" spans="3:3">
      <c r="C1594" s="42"/>
    </row>
    <row r="1595" spans="3:3">
      <c r="C1595" s="42"/>
    </row>
    <row r="1596" spans="3:3">
      <c r="C1596" s="42"/>
    </row>
    <row r="1597" spans="3:3">
      <c r="C1597" s="42"/>
    </row>
    <row r="1598" spans="3:3">
      <c r="C1598" s="42"/>
    </row>
    <row r="1599" spans="3:3">
      <c r="C1599" s="42"/>
    </row>
    <row r="1600" spans="3:3">
      <c r="C1600" s="42"/>
    </row>
    <row r="1601" spans="3:3">
      <c r="C1601" s="42"/>
    </row>
    <row r="1602" spans="3:3">
      <c r="C1602" s="42"/>
    </row>
    <row r="1603" spans="3:3">
      <c r="C1603" s="42"/>
    </row>
    <row r="1604" spans="3:3">
      <c r="C1604" s="42"/>
    </row>
    <row r="1605" spans="3:3">
      <c r="C1605" s="42"/>
    </row>
    <row r="1606" spans="3:3">
      <c r="C1606" s="42"/>
    </row>
    <row r="1607" spans="3:3">
      <c r="C1607" s="42"/>
    </row>
    <row r="1608" spans="3:3">
      <c r="C1608" s="42"/>
    </row>
    <row r="1609" spans="3:3">
      <c r="C1609" s="42"/>
    </row>
    <row r="1610" spans="3:3">
      <c r="C1610" s="42"/>
    </row>
    <row r="1611" spans="3:3">
      <c r="C1611" s="42"/>
    </row>
    <row r="1612" spans="3:3">
      <c r="C1612" s="42"/>
    </row>
    <row r="1613" spans="3:3">
      <c r="C1613" s="42"/>
    </row>
    <row r="1614" spans="3:3">
      <c r="C1614" s="42"/>
    </row>
    <row r="1615" spans="3:3">
      <c r="C1615" s="42"/>
    </row>
    <row r="1616" spans="3:3">
      <c r="C1616" s="42"/>
    </row>
    <row r="1617" spans="3:3">
      <c r="C1617" s="42"/>
    </row>
    <row r="1618" spans="3:3">
      <c r="C1618" s="42"/>
    </row>
    <row r="1619" spans="3:3">
      <c r="C1619" s="42"/>
    </row>
    <row r="1620" spans="3:3">
      <c r="C1620" s="42"/>
    </row>
    <row r="1621" spans="3:3">
      <c r="C1621" s="42"/>
    </row>
    <row r="1622" spans="3:3">
      <c r="C1622" s="42"/>
    </row>
    <row r="1623" spans="3:3">
      <c r="C1623" s="42"/>
    </row>
    <row r="1624" spans="3:3">
      <c r="C1624" s="42"/>
    </row>
    <row r="1625" spans="3:3">
      <c r="C1625" s="42"/>
    </row>
    <row r="1626" spans="3:3">
      <c r="C1626" s="42"/>
    </row>
    <row r="1627" spans="3:3">
      <c r="C1627" s="42"/>
    </row>
    <row r="1628" spans="3:3">
      <c r="C1628" s="42"/>
    </row>
    <row r="1629" spans="3:3">
      <c r="C1629" s="42"/>
    </row>
    <row r="1630" spans="3:3">
      <c r="C1630" s="42"/>
    </row>
    <row r="1631" spans="3:3">
      <c r="C1631" s="42"/>
    </row>
    <row r="1632" spans="3:3">
      <c r="C1632" s="42"/>
    </row>
    <row r="1633" spans="3:3">
      <c r="C1633" s="42"/>
    </row>
    <row r="1634" spans="3:3">
      <c r="C1634" s="42"/>
    </row>
    <row r="1635" spans="3:3">
      <c r="C1635" s="42"/>
    </row>
    <row r="1636" spans="3:3">
      <c r="C1636" s="42"/>
    </row>
    <row r="1637" spans="3:3">
      <c r="C1637" s="42"/>
    </row>
    <row r="1638" spans="3:3">
      <c r="C1638" s="42"/>
    </row>
    <row r="1639" spans="3:3">
      <c r="C1639" s="42"/>
    </row>
    <row r="1640" spans="3:3">
      <c r="C1640" s="42"/>
    </row>
    <row r="1641" spans="3:3">
      <c r="C1641" s="42"/>
    </row>
    <row r="1642" spans="3:3">
      <c r="C1642" s="42"/>
    </row>
    <row r="1643" spans="3:3">
      <c r="C1643" s="42"/>
    </row>
    <row r="1644" spans="3:3">
      <c r="C1644" s="42"/>
    </row>
    <row r="1645" spans="3:3">
      <c r="C1645" s="42"/>
    </row>
    <row r="1646" spans="3:3">
      <c r="C1646" s="42"/>
    </row>
    <row r="1647" spans="3:3">
      <c r="C1647" s="42"/>
    </row>
    <row r="1648" spans="3:3">
      <c r="C1648" s="42"/>
    </row>
    <row r="1649" spans="3:3">
      <c r="C1649" s="42"/>
    </row>
    <row r="1650" spans="3:3">
      <c r="C1650" s="42"/>
    </row>
    <row r="1651" spans="3:3">
      <c r="C1651" s="42"/>
    </row>
    <row r="1652" spans="3:3">
      <c r="C1652" s="42"/>
    </row>
    <row r="1653" spans="3:3">
      <c r="C1653" s="42"/>
    </row>
    <row r="1654" spans="3:3">
      <c r="C1654" s="42"/>
    </row>
    <row r="1655" spans="3:3">
      <c r="C1655" s="42"/>
    </row>
    <row r="1656" spans="3:3">
      <c r="C1656" s="42"/>
    </row>
    <row r="1657" spans="3:3">
      <c r="C1657" s="42"/>
    </row>
    <row r="1658" spans="3:3">
      <c r="C1658" s="42"/>
    </row>
    <row r="1659" spans="3:3">
      <c r="C1659" s="42"/>
    </row>
    <row r="1660" spans="3:3">
      <c r="C1660" s="42"/>
    </row>
    <row r="1661" spans="3:3">
      <c r="C1661" s="42"/>
    </row>
    <row r="1662" spans="3:3">
      <c r="C1662" s="42"/>
    </row>
    <row r="1663" spans="3:3">
      <c r="C1663" s="42"/>
    </row>
    <row r="1664" spans="3:3">
      <c r="C1664" s="42"/>
    </row>
    <row r="1665" spans="3:3">
      <c r="C1665" s="42"/>
    </row>
    <row r="1666" spans="3:3">
      <c r="C1666" s="42"/>
    </row>
    <row r="1667" spans="3:3">
      <c r="C1667" s="42"/>
    </row>
    <row r="1668" spans="3:3">
      <c r="C1668" s="42"/>
    </row>
    <row r="1669" spans="3:3">
      <c r="C1669" s="42"/>
    </row>
    <row r="1670" spans="3:3">
      <c r="C1670" s="42"/>
    </row>
    <row r="1671" spans="3:3">
      <c r="C1671" s="42"/>
    </row>
    <row r="1672" spans="3:3">
      <c r="C1672" s="42"/>
    </row>
    <row r="1673" spans="3:3">
      <c r="C1673" s="42"/>
    </row>
    <row r="1674" spans="3:3">
      <c r="C1674" s="42"/>
    </row>
    <row r="1675" spans="3:3">
      <c r="C1675" s="42"/>
    </row>
    <row r="1676" spans="3:3">
      <c r="C1676" s="42"/>
    </row>
    <row r="1677" spans="3:3">
      <c r="C1677" s="42"/>
    </row>
    <row r="1678" spans="3:3">
      <c r="C1678" s="42"/>
    </row>
    <row r="1679" spans="3:3">
      <c r="C1679" s="42"/>
    </row>
    <row r="1680" spans="3:3">
      <c r="C1680" s="42"/>
    </row>
    <row r="1681" spans="3:3">
      <c r="C1681" s="42"/>
    </row>
    <row r="1682" spans="3:3">
      <c r="C1682" s="42"/>
    </row>
    <row r="1683" spans="3:3">
      <c r="C1683" s="42"/>
    </row>
    <row r="1684" spans="3:3">
      <c r="C1684" s="42"/>
    </row>
    <row r="1685" spans="3:3">
      <c r="C1685" s="42"/>
    </row>
    <row r="1686" spans="3:3">
      <c r="C1686" s="42"/>
    </row>
    <row r="1687" spans="3:3">
      <c r="C1687" s="42"/>
    </row>
    <row r="1688" spans="3:3">
      <c r="C1688" s="42"/>
    </row>
    <row r="1689" spans="3:3">
      <c r="C1689" s="42"/>
    </row>
    <row r="1690" spans="3:3">
      <c r="C1690" s="42"/>
    </row>
    <row r="1691" spans="3:3">
      <c r="C1691" s="42"/>
    </row>
    <row r="1692" spans="3:3">
      <c r="C1692" s="42"/>
    </row>
    <row r="1693" spans="3:3">
      <c r="C1693" s="42"/>
    </row>
    <row r="1694" spans="3:3">
      <c r="C1694" s="42"/>
    </row>
    <row r="1695" spans="3:3">
      <c r="C1695" s="42"/>
    </row>
    <row r="1696" spans="3:3">
      <c r="C1696" s="42"/>
    </row>
    <row r="1697" spans="3:3">
      <c r="C1697" s="42"/>
    </row>
    <row r="1698" spans="3:3">
      <c r="C1698" s="42"/>
    </row>
    <row r="1699" spans="3:3">
      <c r="C1699" s="42"/>
    </row>
    <row r="1700" spans="3:3">
      <c r="C1700" s="42"/>
    </row>
    <row r="1701" spans="3:3">
      <c r="C1701" s="42"/>
    </row>
    <row r="1702" spans="3:3">
      <c r="C1702" s="42"/>
    </row>
    <row r="1703" spans="3:3">
      <c r="C1703" s="42"/>
    </row>
    <row r="1704" spans="3:3">
      <c r="C1704" s="42"/>
    </row>
    <row r="1705" spans="3:3">
      <c r="C1705" s="42"/>
    </row>
    <row r="1706" spans="3:3">
      <c r="C1706" s="42"/>
    </row>
    <row r="1707" spans="3:3">
      <c r="C1707" s="42"/>
    </row>
    <row r="1708" spans="3:3">
      <c r="C1708" s="42"/>
    </row>
    <row r="1709" spans="3:3">
      <c r="C1709" s="42"/>
    </row>
    <row r="1710" spans="3:3">
      <c r="C1710" s="42"/>
    </row>
    <row r="1711" spans="3:3">
      <c r="C1711" s="42"/>
    </row>
    <row r="1712" spans="3:3">
      <c r="C1712" s="42"/>
    </row>
    <row r="1713" spans="3:3">
      <c r="C1713" s="42"/>
    </row>
    <row r="1714" spans="3:3">
      <c r="C1714" s="42"/>
    </row>
    <row r="1715" spans="3:3">
      <c r="C1715" s="42"/>
    </row>
    <row r="1716" spans="3:3">
      <c r="C1716" s="42"/>
    </row>
    <row r="1717" spans="3:3">
      <c r="C1717" s="42"/>
    </row>
    <row r="1718" spans="3:3">
      <c r="C1718" s="42"/>
    </row>
    <row r="1719" spans="3:3">
      <c r="C1719" s="42"/>
    </row>
    <row r="1720" spans="3:3">
      <c r="C1720" s="42"/>
    </row>
    <row r="1721" spans="3:3">
      <c r="C1721" s="42"/>
    </row>
    <row r="1722" spans="3:3">
      <c r="C1722" s="42"/>
    </row>
    <row r="1723" spans="3:3">
      <c r="C1723" s="42"/>
    </row>
    <row r="1724" spans="3:3">
      <c r="C1724" s="42"/>
    </row>
    <row r="1725" spans="3:3">
      <c r="C1725" s="42"/>
    </row>
    <row r="1726" spans="3:3">
      <c r="C1726" s="42"/>
    </row>
    <row r="1727" spans="3:3">
      <c r="C1727" s="42"/>
    </row>
    <row r="1728" spans="3:3">
      <c r="C1728" s="42"/>
    </row>
    <row r="1729" spans="3:3">
      <c r="C1729" s="42"/>
    </row>
    <row r="1730" spans="3:3">
      <c r="C1730" s="42"/>
    </row>
    <row r="1731" spans="3:3">
      <c r="C1731" s="42"/>
    </row>
    <row r="1732" spans="3:3">
      <c r="C1732" s="42"/>
    </row>
    <row r="1733" spans="3:3">
      <c r="C1733" s="42"/>
    </row>
    <row r="1734" spans="3:3">
      <c r="C1734" s="42"/>
    </row>
    <row r="1735" spans="3:3">
      <c r="C1735" s="42"/>
    </row>
    <row r="1736" spans="3:3">
      <c r="C1736" s="42"/>
    </row>
    <row r="1737" spans="3:3">
      <c r="C1737" s="42"/>
    </row>
    <row r="1738" spans="3:3">
      <c r="C1738" s="42"/>
    </row>
    <row r="1739" spans="3:3">
      <c r="C1739" s="42"/>
    </row>
    <row r="1740" spans="3:3">
      <c r="C1740" s="42"/>
    </row>
    <row r="1741" spans="3:3">
      <c r="C1741" s="42"/>
    </row>
    <row r="1742" spans="3:3">
      <c r="C1742" s="42"/>
    </row>
    <row r="1743" spans="3:3">
      <c r="C1743" s="42"/>
    </row>
    <row r="1744" spans="3:3">
      <c r="C1744" s="42"/>
    </row>
    <row r="1745" spans="3:3">
      <c r="C1745" s="42"/>
    </row>
    <row r="1746" spans="3:3">
      <c r="C1746" s="42"/>
    </row>
    <row r="1747" spans="3:3">
      <c r="C1747" s="42"/>
    </row>
    <row r="1748" spans="3:3">
      <c r="C1748" s="42"/>
    </row>
    <row r="1749" spans="3:3">
      <c r="C1749" s="42"/>
    </row>
    <row r="1750" spans="3:3">
      <c r="C1750" s="42"/>
    </row>
    <row r="1751" spans="3:3">
      <c r="C1751" s="42"/>
    </row>
    <row r="1752" spans="3:3">
      <c r="C1752" s="42"/>
    </row>
    <row r="1753" spans="3:3">
      <c r="C1753" s="42"/>
    </row>
    <row r="1754" spans="3:3">
      <c r="C1754" s="42"/>
    </row>
    <row r="1755" spans="3:3">
      <c r="C1755" s="42"/>
    </row>
    <row r="1756" spans="3:3">
      <c r="C1756" s="42"/>
    </row>
    <row r="1757" spans="3:3">
      <c r="C1757" s="42"/>
    </row>
    <row r="1758" spans="3:3">
      <c r="C1758" s="42"/>
    </row>
    <row r="1759" spans="3:3">
      <c r="C1759" s="42"/>
    </row>
    <row r="1760" spans="3:3">
      <c r="C1760" s="42"/>
    </row>
    <row r="1761" spans="3:3">
      <c r="C1761" s="42"/>
    </row>
    <row r="1762" spans="3:3">
      <c r="C1762" s="42"/>
    </row>
    <row r="1763" spans="3:3">
      <c r="C1763" s="42"/>
    </row>
    <row r="1764" spans="3:3">
      <c r="C1764" s="42"/>
    </row>
    <row r="1765" spans="3:3">
      <c r="C1765" s="42"/>
    </row>
    <row r="1766" spans="3:3">
      <c r="C1766" s="42"/>
    </row>
    <row r="1767" spans="3:3">
      <c r="C1767" s="42"/>
    </row>
    <row r="1768" spans="3:3">
      <c r="C1768" s="42"/>
    </row>
    <row r="1769" spans="3:3">
      <c r="C1769" s="42"/>
    </row>
    <row r="1770" spans="3:3">
      <c r="C1770" s="42"/>
    </row>
    <row r="1771" spans="3:3">
      <c r="C1771" s="42"/>
    </row>
    <row r="1772" spans="3:3">
      <c r="C1772" s="42"/>
    </row>
    <row r="1773" spans="3:3">
      <c r="C1773" s="42"/>
    </row>
    <row r="1774" spans="3:3">
      <c r="C1774" s="42"/>
    </row>
    <row r="1775" spans="3:3">
      <c r="C1775" s="42"/>
    </row>
    <row r="1776" spans="3:3">
      <c r="C1776" s="42"/>
    </row>
    <row r="1777" spans="3:3">
      <c r="C1777" s="42"/>
    </row>
    <row r="1778" spans="3:3">
      <c r="C1778" s="42"/>
    </row>
    <row r="1779" spans="3:3">
      <c r="C1779" s="42"/>
    </row>
    <row r="1780" spans="3:3">
      <c r="C1780" s="42"/>
    </row>
    <row r="1781" spans="3:3">
      <c r="C1781" s="42"/>
    </row>
    <row r="1782" spans="3:3">
      <c r="C1782" s="42"/>
    </row>
    <row r="1783" spans="3:3">
      <c r="C1783" s="42"/>
    </row>
    <row r="1784" spans="3:3">
      <c r="C1784" s="42"/>
    </row>
    <row r="1785" spans="3:3">
      <c r="C1785" s="42"/>
    </row>
    <row r="1786" spans="3:3">
      <c r="C1786" s="42"/>
    </row>
    <row r="1787" spans="3:3">
      <c r="C1787" s="42"/>
    </row>
    <row r="1788" spans="3:3">
      <c r="C1788" s="42"/>
    </row>
    <row r="1789" spans="3:3">
      <c r="C1789" s="42"/>
    </row>
    <row r="1790" spans="3:3">
      <c r="C1790" s="42"/>
    </row>
    <row r="1791" spans="3:3">
      <c r="C1791" s="42"/>
    </row>
    <row r="1792" spans="3:3">
      <c r="C1792" s="42"/>
    </row>
    <row r="1793" spans="3:3">
      <c r="C1793" s="42"/>
    </row>
    <row r="1794" spans="3:3">
      <c r="C1794" s="42"/>
    </row>
    <row r="1795" spans="3:3">
      <c r="C1795" s="42"/>
    </row>
    <row r="1796" spans="3:3">
      <c r="C1796" s="42"/>
    </row>
    <row r="1797" spans="3:3">
      <c r="C1797" s="42"/>
    </row>
    <row r="1798" spans="3:3">
      <c r="C1798" s="42"/>
    </row>
    <row r="1799" spans="3:3">
      <c r="C1799" s="42"/>
    </row>
    <row r="1800" spans="3:3">
      <c r="C1800" s="42"/>
    </row>
    <row r="1801" spans="3:3">
      <c r="C1801" s="42"/>
    </row>
    <row r="1802" spans="3:3">
      <c r="C1802" s="42"/>
    </row>
    <row r="1803" spans="3:3">
      <c r="C1803" s="42"/>
    </row>
    <row r="1804" spans="3:3">
      <c r="C1804" s="42"/>
    </row>
    <row r="1805" spans="3:3">
      <c r="C1805" s="42"/>
    </row>
    <row r="1806" spans="3:3">
      <c r="C1806" s="42"/>
    </row>
    <row r="1807" spans="3:3">
      <c r="C1807" s="42"/>
    </row>
    <row r="1808" spans="3:3">
      <c r="C1808" s="42"/>
    </row>
    <row r="1809" spans="3:3">
      <c r="C1809" s="42"/>
    </row>
    <row r="1810" spans="3:3">
      <c r="C1810" s="42"/>
    </row>
    <row r="1811" spans="3:3">
      <c r="C1811" s="42"/>
    </row>
    <row r="1812" spans="3:3">
      <c r="C1812" s="42"/>
    </row>
    <row r="1813" spans="3:3">
      <c r="C1813" s="42"/>
    </row>
    <row r="1814" spans="3:3">
      <c r="C1814" s="42"/>
    </row>
    <row r="1815" spans="3:3">
      <c r="C1815" s="42"/>
    </row>
    <row r="1816" spans="3:3">
      <c r="C1816" s="42"/>
    </row>
    <row r="1817" spans="3:3">
      <c r="C1817" s="42"/>
    </row>
    <row r="1818" spans="3:3">
      <c r="C1818" s="42"/>
    </row>
    <row r="1819" spans="3:3">
      <c r="C1819" s="42"/>
    </row>
    <row r="1820" spans="3:3">
      <c r="C1820" s="42"/>
    </row>
    <row r="1821" spans="3:3">
      <c r="C1821" s="42"/>
    </row>
    <row r="1822" spans="3:3">
      <c r="C1822" s="42"/>
    </row>
    <row r="1823" spans="3:3">
      <c r="C1823" s="42"/>
    </row>
    <row r="1824" spans="3:3">
      <c r="C1824" s="42"/>
    </row>
    <row r="1825" spans="3:3">
      <c r="C1825" s="42"/>
    </row>
    <row r="1826" spans="3:3">
      <c r="C1826" s="42"/>
    </row>
    <row r="1827" spans="3:3">
      <c r="C1827" s="42"/>
    </row>
    <row r="1828" spans="3:3">
      <c r="C1828" s="42"/>
    </row>
    <row r="1829" spans="3:3">
      <c r="C1829" s="42"/>
    </row>
    <row r="1830" spans="3:3">
      <c r="C1830" s="42"/>
    </row>
    <row r="1831" spans="3:3">
      <c r="C1831" s="42"/>
    </row>
    <row r="1832" spans="3:3">
      <c r="C1832" s="42"/>
    </row>
    <row r="1833" spans="3:3">
      <c r="C1833" s="42"/>
    </row>
    <row r="1834" spans="3:3">
      <c r="C1834" s="42"/>
    </row>
    <row r="1835" spans="3:3">
      <c r="C1835" s="42"/>
    </row>
    <row r="1836" spans="3:3">
      <c r="C1836" s="42"/>
    </row>
    <row r="1837" spans="3:3">
      <c r="C1837" s="42"/>
    </row>
    <row r="1838" spans="3:3">
      <c r="C1838" s="42"/>
    </row>
    <row r="1839" spans="3:3">
      <c r="C1839" s="42"/>
    </row>
    <row r="1840" spans="3:3">
      <c r="C1840" s="42"/>
    </row>
    <row r="1841" spans="3:3">
      <c r="C1841" s="42"/>
    </row>
    <row r="1842" spans="3:3">
      <c r="C1842" s="42"/>
    </row>
    <row r="1843" spans="3:3">
      <c r="C1843" s="42"/>
    </row>
    <row r="1844" spans="3:3">
      <c r="C1844" s="42"/>
    </row>
    <row r="1845" spans="3:3">
      <c r="C1845" s="42"/>
    </row>
    <row r="1846" spans="3:3">
      <c r="C1846" s="42"/>
    </row>
    <row r="1847" spans="3:3">
      <c r="C1847" s="42"/>
    </row>
    <row r="1848" spans="3:3">
      <c r="C1848" s="42"/>
    </row>
    <row r="1849" spans="3:3">
      <c r="C1849" s="42"/>
    </row>
    <row r="1850" spans="3:3">
      <c r="C1850" s="42"/>
    </row>
    <row r="1851" spans="3:3">
      <c r="C1851" s="42"/>
    </row>
    <row r="1852" spans="3:3">
      <c r="C1852" s="42"/>
    </row>
    <row r="1853" spans="3:3">
      <c r="C1853" s="42"/>
    </row>
    <row r="1854" spans="3:3">
      <c r="C1854" s="42"/>
    </row>
    <row r="1855" spans="3:3">
      <c r="C1855" s="42"/>
    </row>
    <row r="1856" spans="3:3">
      <c r="C1856" s="42"/>
    </row>
    <row r="1857" spans="3:3">
      <c r="C1857" s="42"/>
    </row>
    <row r="1858" spans="3:3">
      <c r="C1858" s="42"/>
    </row>
    <row r="1859" spans="3:3">
      <c r="C1859" s="42"/>
    </row>
    <row r="1860" spans="3:3">
      <c r="C1860" s="42"/>
    </row>
    <row r="1861" spans="3:3">
      <c r="C1861" s="42"/>
    </row>
    <row r="1862" spans="3:3">
      <c r="C1862" s="42"/>
    </row>
    <row r="1863" spans="3:3">
      <c r="C1863" s="42"/>
    </row>
    <row r="1864" spans="3:3">
      <c r="C1864" s="42"/>
    </row>
    <row r="1865" spans="3:3">
      <c r="C1865" s="42"/>
    </row>
    <row r="1866" spans="3:3">
      <c r="C1866" s="42"/>
    </row>
    <row r="1867" spans="3:3">
      <c r="C1867" s="42"/>
    </row>
    <row r="1868" spans="3:3">
      <c r="C1868" s="42"/>
    </row>
    <row r="1869" spans="3:3">
      <c r="C1869" s="42"/>
    </row>
    <row r="1870" spans="3:3">
      <c r="C1870" s="42"/>
    </row>
    <row r="1871" spans="3:3">
      <c r="C1871" s="42"/>
    </row>
    <row r="1872" spans="3:3">
      <c r="C1872" s="42"/>
    </row>
    <row r="1873" spans="3:3">
      <c r="C1873" s="42"/>
    </row>
    <row r="1874" spans="3:3">
      <c r="C1874" s="42"/>
    </row>
    <row r="1875" spans="3:3">
      <c r="C1875" s="42"/>
    </row>
    <row r="1876" spans="3:3">
      <c r="C1876" s="42"/>
    </row>
    <row r="1877" spans="3:3">
      <c r="C1877" s="42"/>
    </row>
    <row r="1878" spans="3:3">
      <c r="C1878" s="42"/>
    </row>
    <row r="1879" spans="3:3">
      <c r="C1879" s="42"/>
    </row>
    <row r="1880" spans="3:3">
      <c r="C1880" s="42"/>
    </row>
    <row r="1881" spans="3:3">
      <c r="C1881" s="42"/>
    </row>
    <row r="1882" spans="3:3">
      <c r="C1882" s="42"/>
    </row>
    <row r="1883" spans="3:3">
      <c r="C1883" s="42"/>
    </row>
    <row r="1884" spans="3:3">
      <c r="C1884" s="42"/>
    </row>
    <row r="1885" spans="3:3">
      <c r="C1885" s="42"/>
    </row>
    <row r="1886" spans="3:3">
      <c r="C1886" s="42"/>
    </row>
    <row r="1887" spans="3:3">
      <c r="C1887" s="42"/>
    </row>
    <row r="1888" spans="3:3">
      <c r="C1888" s="42"/>
    </row>
    <row r="1889" spans="3:3">
      <c r="C1889" s="42"/>
    </row>
    <row r="1890" spans="3:3">
      <c r="C1890" s="42"/>
    </row>
    <row r="1891" spans="3:3">
      <c r="C1891" s="42"/>
    </row>
    <row r="1892" spans="3:3">
      <c r="C1892" s="42"/>
    </row>
    <row r="1893" spans="3:3">
      <c r="C1893" s="42"/>
    </row>
    <row r="1894" spans="3:3">
      <c r="C1894" s="42"/>
    </row>
    <row r="1895" spans="3:3">
      <c r="C1895" s="42"/>
    </row>
    <row r="1896" spans="3:3">
      <c r="C1896" s="42"/>
    </row>
    <row r="1897" spans="3:3">
      <c r="C1897" s="42"/>
    </row>
    <row r="1898" spans="3:3">
      <c r="C1898" s="42"/>
    </row>
    <row r="1899" spans="3:3">
      <c r="C1899" s="42"/>
    </row>
    <row r="1900" spans="3:3">
      <c r="C1900" s="42"/>
    </row>
    <row r="1901" spans="3:3">
      <c r="C1901" s="42"/>
    </row>
    <row r="1902" spans="3:3">
      <c r="C1902" s="42"/>
    </row>
    <row r="1903" spans="3:3">
      <c r="C1903" s="42"/>
    </row>
    <row r="1904" spans="3:3">
      <c r="C1904" s="42"/>
    </row>
    <row r="1905" spans="3:3">
      <c r="C1905" s="42"/>
    </row>
    <row r="1906" spans="3:3">
      <c r="C1906" s="42"/>
    </row>
    <row r="1907" spans="3:3">
      <c r="C1907" s="42"/>
    </row>
    <row r="1908" spans="3:3">
      <c r="C1908" s="42"/>
    </row>
    <row r="1909" spans="3:3">
      <c r="C1909" s="42"/>
    </row>
    <row r="1910" spans="3:3">
      <c r="C1910" s="42"/>
    </row>
    <row r="1911" spans="3:3">
      <c r="C1911" s="42"/>
    </row>
    <row r="1912" spans="3:3">
      <c r="C1912" s="42"/>
    </row>
    <row r="1913" spans="3:3">
      <c r="C1913" s="42"/>
    </row>
    <row r="1914" spans="3:3">
      <c r="C1914" s="42"/>
    </row>
    <row r="1915" spans="3:3">
      <c r="C1915" s="42"/>
    </row>
    <row r="1916" spans="3:3">
      <c r="C1916" s="42"/>
    </row>
    <row r="1917" spans="3:3">
      <c r="C1917" s="42"/>
    </row>
    <row r="1918" spans="3:3">
      <c r="C1918" s="42"/>
    </row>
    <row r="1919" spans="3:3">
      <c r="C1919" s="42"/>
    </row>
    <row r="1920" spans="3:3">
      <c r="C1920" s="42"/>
    </row>
    <row r="1921" spans="3:3">
      <c r="C1921" s="42"/>
    </row>
    <row r="1922" spans="3:3">
      <c r="C1922" s="42"/>
    </row>
    <row r="1923" spans="3:3">
      <c r="C1923" s="42"/>
    </row>
    <row r="1924" spans="3:3">
      <c r="C1924" s="42"/>
    </row>
    <row r="1925" spans="3:3">
      <c r="C1925" s="42"/>
    </row>
    <row r="1926" spans="3:3">
      <c r="C1926" s="42"/>
    </row>
    <row r="1927" spans="3:3">
      <c r="C1927" s="42"/>
    </row>
    <row r="1928" spans="3:3">
      <c r="C1928" s="42"/>
    </row>
    <row r="1929" spans="3:3">
      <c r="C1929" s="42"/>
    </row>
    <row r="1930" spans="3:3">
      <c r="C1930" s="42"/>
    </row>
    <row r="1931" spans="3:3">
      <c r="C1931" s="42"/>
    </row>
    <row r="1932" spans="3:3">
      <c r="C1932" s="42"/>
    </row>
    <row r="1933" spans="3:3">
      <c r="C1933" s="42"/>
    </row>
    <row r="1934" spans="3:3">
      <c r="C1934" s="42"/>
    </row>
    <row r="1935" spans="3:3">
      <c r="C1935" s="42"/>
    </row>
    <row r="1936" spans="3:3">
      <c r="C1936" s="42"/>
    </row>
    <row r="1937" spans="3:3">
      <c r="C1937" s="42"/>
    </row>
    <row r="1938" spans="3:3">
      <c r="C1938" s="42"/>
    </row>
    <row r="1939" spans="3:3">
      <c r="C1939" s="42"/>
    </row>
    <row r="1940" spans="3:3">
      <c r="C1940" s="42"/>
    </row>
    <row r="1941" spans="3:3">
      <c r="C1941" s="42"/>
    </row>
    <row r="1942" spans="3:3">
      <c r="C1942" s="42"/>
    </row>
    <row r="1943" spans="3:3">
      <c r="C1943" s="42"/>
    </row>
    <row r="1944" spans="3:3">
      <c r="C1944" s="42"/>
    </row>
    <row r="1945" spans="3:3">
      <c r="C1945" s="42"/>
    </row>
    <row r="1946" spans="3:3">
      <c r="C1946" s="42"/>
    </row>
    <row r="1947" spans="3:3">
      <c r="C1947" s="42"/>
    </row>
    <row r="1948" spans="3:3">
      <c r="C1948" s="42"/>
    </row>
    <row r="1949" spans="3:3">
      <c r="C1949" s="42"/>
    </row>
    <row r="1950" spans="3:3">
      <c r="C1950" s="42"/>
    </row>
    <row r="1951" spans="3:3">
      <c r="C1951" s="42"/>
    </row>
    <row r="1952" spans="3:3">
      <c r="C1952" s="42"/>
    </row>
    <row r="1953" spans="3:3">
      <c r="C1953" s="42"/>
    </row>
    <row r="1954" spans="3:3">
      <c r="C1954" s="42"/>
    </row>
    <row r="1955" spans="3:3">
      <c r="C1955" s="42"/>
    </row>
    <row r="1956" spans="3:3">
      <c r="C1956" s="42"/>
    </row>
    <row r="1957" spans="3:3">
      <c r="C1957" s="42"/>
    </row>
    <row r="1958" spans="3:3">
      <c r="C1958" s="42"/>
    </row>
    <row r="1959" spans="3:3">
      <c r="C1959" s="42"/>
    </row>
    <row r="1960" spans="3:3">
      <c r="C1960" s="42"/>
    </row>
    <row r="1961" spans="3:3">
      <c r="C1961" s="42"/>
    </row>
    <row r="1962" spans="3:3">
      <c r="C1962" s="42"/>
    </row>
    <row r="1963" spans="3:3">
      <c r="C1963" s="42"/>
    </row>
    <row r="1964" spans="3:3">
      <c r="C1964" s="42"/>
    </row>
    <row r="1965" spans="3:3">
      <c r="C1965" s="42"/>
    </row>
    <row r="1966" spans="3:3">
      <c r="C1966" s="42"/>
    </row>
    <row r="1967" spans="3:3">
      <c r="C1967" s="42"/>
    </row>
    <row r="1968" spans="3:3">
      <c r="C1968" s="42"/>
    </row>
    <row r="1969" spans="3:3">
      <c r="C1969" s="42"/>
    </row>
    <row r="1970" spans="3:3">
      <c r="C1970" s="42"/>
    </row>
    <row r="1971" spans="3:3">
      <c r="C1971" s="42"/>
    </row>
    <row r="1972" spans="3:3">
      <c r="C1972" s="42"/>
    </row>
    <row r="1973" spans="3:3">
      <c r="C1973" s="42"/>
    </row>
    <row r="1974" spans="3:3">
      <c r="C1974" s="42"/>
    </row>
    <row r="1975" spans="3:3">
      <c r="C1975" s="42"/>
    </row>
    <row r="1976" spans="3:3">
      <c r="C1976" s="42"/>
    </row>
    <row r="1977" spans="3:3">
      <c r="C1977" s="42"/>
    </row>
    <row r="1978" spans="3:3">
      <c r="C1978" s="42"/>
    </row>
    <row r="1979" spans="3:3">
      <c r="C1979" s="42"/>
    </row>
    <row r="1980" spans="3:3">
      <c r="C1980" s="42"/>
    </row>
    <row r="1981" spans="3:3">
      <c r="C1981" s="42"/>
    </row>
    <row r="1982" spans="3:3">
      <c r="C1982" s="42"/>
    </row>
    <row r="1983" spans="3:3">
      <c r="C1983" s="42"/>
    </row>
    <row r="1984" spans="3:3">
      <c r="C1984" s="42"/>
    </row>
    <row r="1985" spans="3:3">
      <c r="C1985" s="42"/>
    </row>
    <row r="1986" spans="3:3">
      <c r="C1986" s="42"/>
    </row>
    <row r="1987" spans="3:3">
      <c r="C1987" s="42"/>
    </row>
    <row r="1988" spans="3:3">
      <c r="C1988" s="42"/>
    </row>
    <row r="1989" spans="3:3">
      <c r="C1989" s="42"/>
    </row>
    <row r="1990" spans="3:3">
      <c r="C1990" s="42"/>
    </row>
    <row r="1991" spans="3:3">
      <c r="C1991" s="42"/>
    </row>
    <row r="1992" spans="3:3">
      <c r="C1992" s="42"/>
    </row>
    <row r="1993" spans="3:3">
      <c r="C1993" s="42"/>
    </row>
    <row r="1994" spans="3:3">
      <c r="C1994" s="42"/>
    </row>
    <row r="1995" spans="3:3">
      <c r="C1995" s="42"/>
    </row>
    <row r="1996" spans="3:3">
      <c r="C1996" s="42"/>
    </row>
    <row r="1997" spans="3:3">
      <c r="C1997" s="42"/>
    </row>
    <row r="1998" spans="3:3">
      <c r="C1998" s="42"/>
    </row>
    <row r="1999" spans="3:3">
      <c r="C1999" s="42"/>
    </row>
    <row r="2000" spans="3:3">
      <c r="C2000" s="42"/>
    </row>
    <row r="2001" spans="3:3">
      <c r="C2001" s="42"/>
    </row>
    <row r="2002" spans="3:3">
      <c r="C2002" s="42"/>
    </row>
    <row r="2003" spans="3:3">
      <c r="C2003" s="42"/>
    </row>
    <row r="2004" spans="3:3">
      <c r="C2004" s="42"/>
    </row>
    <row r="2005" spans="3:3">
      <c r="C2005" s="42"/>
    </row>
    <row r="2006" spans="3:3">
      <c r="C2006" s="42"/>
    </row>
    <row r="2007" spans="3:3">
      <c r="C2007" s="42"/>
    </row>
    <row r="2008" spans="3:3">
      <c r="C2008" s="42"/>
    </row>
    <row r="2009" spans="3:3">
      <c r="C2009" s="42"/>
    </row>
    <row r="2010" spans="3:3">
      <c r="C2010" s="42"/>
    </row>
    <row r="2011" spans="3:3">
      <c r="C2011" s="42"/>
    </row>
    <row r="2012" spans="3:3">
      <c r="C2012" s="42"/>
    </row>
    <row r="2013" spans="3:3">
      <c r="C2013" s="42"/>
    </row>
    <row r="2014" spans="3:3">
      <c r="C2014" s="42"/>
    </row>
    <row r="2015" spans="3:3">
      <c r="C2015" s="42"/>
    </row>
    <row r="2016" spans="3:3">
      <c r="C2016" s="42"/>
    </row>
    <row r="2017" spans="3:3">
      <c r="C2017" s="42"/>
    </row>
    <row r="2018" spans="3:3">
      <c r="C2018" s="42"/>
    </row>
    <row r="2019" spans="3:3">
      <c r="C2019" s="42"/>
    </row>
    <row r="2020" spans="3:3">
      <c r="C2020" s="42"/>
    </row>
    <row r="2021" spans="3:3">
      <c r="C2021" s="42"/>
    </row>
    <row r="2022" spans="3:3">
      <c r="C2022" s="42"/>
    </row>
    <row r="2023" spans="3:3">
      <c r="C2023" s="42"/>
    </row>
    <row r="2024" spans="3:3">
      <c r="C2024" s="42"/>
    </row>
    <row r="2025" spans="3:3">
      <c r="C2025" s="42"/>
    </row>
    <row r="2026" spans="3:3">
      <c r="C2026" s="42"/>
    </row>
    <row r="2027" spans="3:3">
      <c r="C2027" s="42"/>
    </row>
    <row r="2028" spans="3:3">
      <c r="C2028" s="42"/>
    </row>
    <row r="2029" spans="3:3">
      <c r="C2029" s="42"/>
    </row>
    <row r="2030" spans="3:3">
      <c r="C2030" s="42"/>
    </row>
    <row r="2031" spans="3:3">
      <c r="C2031" s="42"/>
    </row>
    <row r="2032" spans="3:3">
      <c r="C2032" s="42"/>
    </row>
    <row r="2033" spans="3:3">
      <c r="C2033" s="42"/>
    </row>
    <row r="2034" spans="3:3">
      <c r="C2034" s="42"/>
    </row>
    <row r="2035" spans="3:3">
      <c r="C2035" s="42"/>
    </row>
    <row r="2036" spans="3:3">
      <c r="C2036" s="42"/>
    </row>
    <row r="2037" spans="3:3">
      <c r="C2037" s="42"/>
    </row>
    <row r="2038" spans="3:3">
      <c r="C2038" s="42"/>
    </row>
    <row r="2039" spans="3:3">
      <c r="C2039" s="42"/>
    </row>
    <row r="2040" spans="3:3">
      <c r="C2040" s="42"/>
    </row>
    <row r="2041" spans="3:3">
      <c r="C2041" s="42"/>
    </row>
    <row r="2042" spans="3:3">
      <c r="C2042" s="42"/>
    </row>
    <row r="2043" spans="3:3">
      <c r="C2043" s="42"/>
    </row>
    <row r="2044" spans="3:3">
      <c r="C2044" s="42"/>
    </row>
    <row r="2045" spans="3:3">
      <c r="C2045" s="42"/>
    </row>
    <row r="2046" spans="3:3">
      <c r="C2046" s="42"/>
    </row>
    <row r="2047" spans="3:3">
      <c r="C2047" s="42"/>
    </row>
    <row r="2048" spans="3:3">
      <c r="C2048" s="42"/>
    </row>
    <row r="2049" spans="3:3">
      <c r="C2049" s="42"/>
    </row>
    <row r="2050" spans="3:3">
      <c r="C2050" s="42"/>
    </row>
    <row r="2051" spans="3:3">
      <c r="C2051" s="42"/>
    </row>
    <row r="2052" spans="3:3">
      <c r="C2052" s="42"/>
    </row>
    <row r="2053" spans="3:3">
      <c r="C2053" s="42"/>
    </row>
    <row r="2054" spans="3:3">
      <c r="C2054" s="42"/>
    </row>
    <row r="2055" spans="3:3">
      <c r="C2055" s="42"/>
    </row>
    <row r="2056" spans="3:3">
      <c r="C2056" s="42"/>
    </row>
    <row r="2057" spans="3:3">
      <c r="C2057" s="42"/>
    </row>
    <row r="2058" spans="3:3">
      <c r="C2058" s="42"/>
    </row>
    <row r="2059" spans="3:3">
      <c r="C2059" s="42"/>
    </row>
    <row r="2060" spans="3:3">
      <c r="C2060" s="42"/>
    </row>
    <row r="2061" spans="3:3">
      <c r="C2061" s="42"/>
    </row>
    <row r="2062" spans="3:3">
      <c r="C2062" s="42"/>
    </row>
    <row r="2063" spans="3:3">
      <c r="C2063" s="42"/>
    </row>
    <row r="2064" spans="3:3">
      <c r="C2064" s="42"/>
    </row>
    <row r="2065" spans="3:3">
      <c r="C2065" s="42"/>
    </row>
    <row r="2066" spans="3:3">
      <c r="C2066" s="42"/>
    </row>
    <row r="2067" spans="3:3">
      <c r="C2067" s="42"/>
    </row>
    <row r="2068" spans="3:3">
      <c r="C2068" s="42"/>
    </row>
    <row r="2069" spans="3:3">
      <c r="C2069" s="42"/>
    </row>
    <row r="2070" spans="3:3">
      <c r="C2070" s="42"/>
    </row>
    <row r="2071" spans="3:3">
      <c r="C2071" s="42"/>
    </row>
    <row r="2072" spans="3:3">
      <c r="C2072" s="42"/>
    </row>
    <row r="2073" spans="3:3">
      <c r="C2073" s="42"/>
    </row>
    <row r="2074" spans="3:3">
      <c r="C2074" s="42"/>
    </row>
    <row r="2075" spans="3:3">
      <c r="C2075" s="42"/>
    </row>
    <row r="2076" spans="3:3">
      <c r="C2076" s="42"/>
    </row>
    <row r="2077" spans="3:3">
      <c r="C2077" s="42"/>
    </row>
    <row r="2078" spans="3:3">
      <c r="C2078" s="42"/>
    </row>
    <row r="2079" spans="3:3">
      <c r="C2079" s="42"/>
    </row>
    <row r="2080" spans="3:3">
      <c r="C2080" s="42"/>
    </row>
    <row r="2081" spans="3:3">
      <c r="C2081" s="42"/>
    </row>
    <row r="2082" spans="3:3">
      <c r="C2082" s="42"/>
    </row>
    <row r="2083" spans="3:3">
      <c r="C2083" s="42"/>
    </row>
    <row r="2084" spans="3:3">
      <c r="C2084" s="42"/>
    </row>
    <row r="2085" spans="3:3">
      <c r="C2085" s="42"/>
    </row>
    <row r="2086" spans="3:3">
      <c r="C2086" s="42"/>
    </row>
    <row r="2087" spans="3:3">
      <c r="C2087" s="42"/>
    </row>
    <row r="2088" spans="3:3">
      <c r="C2088" s="42"/>
    </row>
    <row r="2089" spans="3:3">
      <c r="C2089" s="42"/>
    </row>
    <row r="2090" spans="3:3">
      <c r="C2090" s="42"/>
    </row>
    <row r="2091" spans="3:3">
      <c r="C2091" s="42"/>
    </row>
    <row r="2092" spans="3:3">
      <c r="C2092" s="42"/>
    </row>
    <row r="2093" spans="3:3">
      <c r="C2093" s="42"/>
    </row>
    <row r="2094" spans="3:3">
      <c r="C2094" s="42"/>
    </row>
    <row r="2095" spans="3:3">
      <c r="C2095" s="42"/>
    </row>
    <row r="2096" spans="3:3">
      <c r="C2096" s="42"/>
    </row>
    <row r="2097" spans="3:3">
      <c r="C2097" s="42"/>
    </row>
    <row r="2098" spans="3:3">
      <c r="C2098" s="42"/>
    </row>
    <row r="2099" spans="3:3">
      <c r="C2099" s="42"/>
    </row>
    <row r="2100" spans="3:3">
      <c r="C2100" s="42"/>
    </row>
    <row r="2101" spans="3:3">
      <c r="C2101" s="42"/>
    </row>
    <row r="2102" spans="3:3">
      <c r="C2102" s="42"/>
    </row>
    <row r="2103" spans="3:3">
      <c r="C2103" s="42"/>
    </row>
    <row r="2104" spans="3:3">
      <c r="C2104" s="42"/>
    </row>
    <row r="2105" spans="3:3">
      <c r="C2105" s="42"/>
    </row>
    <row r="2106" spans="3:3">
      <c r="C2106" s="42"/>
    </row>
    <row r="2107" spans="3:3">
      <c r="C2107" s="42"/>
    </row>
    <row r="2108" spans="3:3">
      <c r="C2108" s="42"/>
    </row>
    <row r="2109" spans="3:3">
      <c r="C2109" s="42"/>
    </row>
    <row r="2110" spans="3:3">
      <c r="C2110" s="42"/>
    </row>
    <row r="2111" spans="3:3">
      <c r="C2111" s="42"/>
    </row>
    <row r="2112" spans="3:3">
      <c r="C2112" s="42"/>
    </row>
    <row r="2113" spans="3:3">
      <c r="C2113" s="42"/>
    </row>
    <row r="2114" spans="3:3">
      <c r="C2114" s="42"/>
    </row>
    <row r="2115" spans="3:3">
      <c r="C2115" s="42"/>
    </row>
    <row r="2116" spans="3:3">
      <c r="C2116" s="42"/>
    </row>
    <row r="2117" spans="3:3">
      <c r="C2117" s="42"/>
    </row>
    <row r="2118" spans="3:3">
      <c r="C2118" s="42"/>
    </row>
    <row r="2119" spans="3:3">
      <c r="C2119" s="42"/>
    </row>
    <row r="2120" spans="3:3">
      <c r="C2120" s="42"/>
    </row>
    <row r="2121" spans="3:3">
      <c r="C2121" s="42"/>
    </row>
    <row r="2122" spans="3:3">
      <c r="C2122" s="42"/>
    </row>
    <row r="2123" spans="3:3">
      <c r="C2123" s="42"/>
    </row>
    <row r="2124" spans="3:3">
      <c r="C2124" s="42"/>
    </row>
    <row r="2125" spans="3:3">
      <c r="C2125" s="42"/>
    </row>
    <row r="2126" spans="3:3">
      <c r="C2126" s="42"/>
    </row>
    <row r="2127" spans="3:3">
      <c r="C2127" s="42"/>
    </row>
    <row r="2128" spans="3:3">
      <c r="C2128" s="42"/>
    </row>
    <row r="2129" spans="3:3">
      <c r="C2129" s="42"/>
    </row>
    <row r="2130" spans="3:3">
      <c r="C2130" s="42"/>
    </row>
    <row r="2131" spans="3:3">
      <c r="C2131" s="42"/>
    </row>
    <row r="2132" spans="3:3">
      <c r="C2132" s="42"/>
    </row>
    <row r="2133" spans="3:3">
      <c r="C2133" s="42"/>
    </row>
    <row r="2134" spans="3:3">
      <c r="C2134" s="42"/>
    </row>
    <row r="2135" spans="3:3">
      <c r="C2135" s="42"/>
    </row>
    <row r="2136" spans="3:3">
      <c r="C2136" s="42"/>
    </row>
    <row r="2137" spans="3:3">
      <c r="C2137" s="42"/>
    </row>
    <row r="2138" spans="3:3">
      <c r="C2138" s="42"/>
    </row>
    <row r="2139" spans="3:3">
      <c r="C2139" s="42"/>
    </row>
    <row r="2140" spans="3:3">
      <c r="C2140" s="42"/>
    </row>
    <row r="2141" spans="3:3">
      <c r="C2141" s="42"/>
    </row>
    <row r="2142" spans="3:3">
      <c r="C2142" s="42"/>
    </row>
    <row r="2143" spans="3:3">
      <c r="C2143" s="42"/>
    </row>
    <row r="2144" spans="3:3">
      <c r="C2144" s="42"/>
    </row>
    <row r="2145" spans="3:3">
      <c r="C2145" s="42"/>
    </row>
    <row r="2146" spans="3:3">
      <c r="C2146" s="42"/>
    </row>
    <row r="2147" spans="3:3">
      <c r="C2147" s="42"/>
    </row>
    <row r="2148" spans="3:3">
      <c r="C2148" s="42"/>
    </row>
    <row r="2149" spans="3:3">
      <c r="C2149" s="42"/>
    </row>
    <row r="2150" spans="3:3">
      <c r="C2150" s="42"/>
    </row>
    <row r="2151" spans="3:3">
      <c r="C2151" s="42"/>
    </row>
    <row r="2152" spans="3:3">
      <c r="C2152" s="42"/>
    </row>
    <row r="2153" spans="3:3">
      <c r="C2153" s="42"/>
    </row>
    <row r="2154" spans="3:3">
      <c r="C2154" s="42"/>
    </row>
    <row r="2155" spans="3:3">
      <c r="C2155" s="42"/>
    </row>
    <row r="2156" spans="3:3">
      <c r="C2156" s="42"/>
    </row>
    <row r="2157" spans="3:3">
      <c r="C2157" s="42"/>
    </row>
    <row r="2158" spans="3:3">
      <c r="C2158" s="42"/>
    </row>
    <row r="2159" spans="3:3">
      <c r="C2159" s="42"/>
    </row>
    <row r="2160" spans="3:3">
      <c r="C2160" s="42"/>
    </row>
    <row r="2161" spans="3:3">
      <c r="C2161" s="42"/>
    </row>
    <row r="2162" spans="3:3">
      <c r="C2162" s="42"/>
    </row>
    <row r="2163" spans="3:3">
      <c r="C2163" s="42"/>
    </row>
    <row r="2164" spans="3:3">
      <c r="C2164" s="42"/>
    </row>
    <row r="2165" spans="3:3">
      <c r="C2165" s="42"/>
    </row>
    <row r="2166" spans="3:3">
      <c r="C2166" s="42"/>
    </row>
    <row r="2167" spans="3:3">
      <c r="C2167" s="42"/>
    </row>
    <row r="2168" spans="3:3">
      <c r="C2168" s="42"/>
    </row>
    <row r="2169" spans="3:3">
      <c r="C2169" s="42"/>
    </row>
    <row r="2170" spans="3:3">
      <c r="C2170" s="42"/>
    </row>
    <row r="2171" spans="3:3">
      <c r="C2171" s="42"/>
    </row>
    <row r="2172" spans="3:3">
      <c r="C2172" s="42"/>
    </row>
    <row r="2173" spans="3:3">
      <c r="C2173" s="42"/>
    </row>
    <row r="2174" spans="3:3">
      <c r="C2174" s="42"/>
    </row>
    <row r="2175" spans="3:3">
      <c r="C2175" s="42"/>
    </row>
    <row r="2176" spans="3:3">
      <c r="C2176" s="42"/>
    </row>
    <row r="2177" spans="3:3">
      <c r="C2177" s="42"/>
    </row>
    <row r="2178" spans="3:3">
      <c r="C2178" s="42"/>
    </row>
  </sheetData>
  <mergeCells count="19">
    <mergeCell ref="A2:B2"/>
    <mergeCell ref="A3:B3"/>
    <mergeCell ref="A4:B4"/>
    <mergeCell ref="A49:B49"/>
    <mergeCell ref="A5:B5"/>
    <mergeCell ref="A47:B47"/>
    <mergeCell ref="A48:B48"/>
    <mergeCell ref="C3:F3"/>
    <mergeCell ref="C48:F48"/>
    <mergeCell ref="C92:F92"/>
    <mergeCell ref="C4:F4"/>
    <mergeCell ref="C7:F7"/>
    <mergeCell ref="C52:F52"/>
    <mergeCell ref="C96:F96"/>
    <mergeCell ref="A94:B94"/>
    <mergeCell ref="A50:B50"/>
    <mergeCell ref="A91:B91"/>
    <mergeCell ref="A92:B92"/>
    <mergeCell ref="A93:B93"/>
  </mergeCells>
  <phoneticPr fontId="0" type="noConversion"/>
  <pageMargins left="0.5" right="0.5" top="0.4" bottom="0.4" header="0.5" footer="0.5"/>
  <pageSetup fitToHeight="3" orientation="portrait" r:id="rId1"/>
  <headerFooter alignWithMargins="0"/>
  <rowBreaks count="2" manualBreakCount="2">
    <brk id="45" max="16383" man="1"/>
    <brk id="8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6"/>
  </sheetPr>
  <dimension ref="A1:K610"/>
  <sheetViews>
    <sheetView topLeftCell="A57" zoomScale="90" zoomScaleNormal="90" workbookViewId="0">
      <selection activeCell="D79" sqref="D79"/>
    </sheetView>
  </sheetViews>
  <sheetFormatPr defaultRowHeight="13.15"/>
  <cols>
    <col min="1" max="1" width="6.5703125" customWidth="1"/>
    <col min="2" max="2" width="38.42578125" customWidth="1"/>
    <col min="3" max="3" width="3.7109375" bestFit="1" customWidth="1"/>
    <col min="4" max="4" width="11.28515625" bestFit="1" customWidth="1"/>
    <col min="5" max="7" width="11.28515625" customWidth="1"/>
    <col min="8" max="8" width="13.7109375" customWidth="1"/>
    <col min="9" max="10" width="11.28515625" customWidth="1"/>
  </cols>
  <sheetData>
    <row r="1" spans="1:11">
      <c r="A1" s="10" t="s">
        <v>182</v>
      </c>
      <c r="B1" s="22"/>
      <c r="C1" s="22"/>
      <c r="D1" s="22"/>
      <c r="E1" s="71"/>
      <c r="F1" s="1" t="s">
        <v>34</v>
      </c>
      <c r="G1" s="22"/>
      <c r="H1" s="22"/>
      <c r="I1" s="22"/>
      <c r="J1" s="2"/>
    </row>
    <row r="2" spans="1:11">
      <c r="A2" s="300" t="s">
        <v>45</v>
      </c>
      <c r="B2" s="292"/>
      <c r="C2" s="292"/>
      <c r="D2" s="292"/>
      <c r="E2" s="301"/>
      <c r="F2" s="70"/>
      <c r="J2" s="3"/>
    </row>
    <row r="3" spans="1:11">
      <c r="A3" s="300" t="s">
        <v>46</v>
      </c>
      <c r="B3" s="292"/>
      <c r="C3" s="292"/>
      <c r="D3" s="292"/>
      <c r="E3" s="301"/>
      <c r="F3" s="296" t="str">
        <f>+Introduction!B2</f>
        <v>City of Buffalo</v>
      </c>
      <c r="G3" s="291"/>
      <c r="H3" s="291"/>
      <c r="I3" s="291"/>
      <c r="J3" s="297"/>
    </row>
    <row r="4" spans="1:11">
      <c r="A4" s="300" t="s">
        <v>47</v>
      </c>
      <c r="B4" s="292"/>
      <c r="C4" s="292"/>
      <c r="D4" s="292"/>
      <c r="E4" s="301"/>
      <c r="F4" s="70"/>
      <c r="J4" s="3"/>
    </row>
    <row r="5" spans="1:11">
      <c r="A5" s="298" t="str">
        <f>TEXT(Introduction!B6,"[$-409]mmmm d, yyyy;@")</f>
        <v>December 31, 2021</v>
      </c>
      <c r="B5" s="309"/>
      <c r="C5" s="309"/>
      <c r="D5" s="309"/>
      <c r="E5" s="299"/>
      <c r="F5" s="4"/>
      <c r="G5" s="20"/>
      <c r="H5" s="20"/>
      <c r="I5" s="20"/>
      <c r="J5" s="5"/>
    </row>
    <row r="6" spans="1:11" ht="6.75" customHeight="1">
      <c r="A6" s="43"/>
      <c r="C6" s="33"/>
      <c r="E6" s="42"/>
    </row>
    <row r="7" spans="1:11" ht="15.75" customHeight="1">
      <c r="A7" s="68" t="s">
        <v>48</v>
      </c>
      <c r="B7" s="62" t="s">
        <v>49</v>
      </c>
      <c r="C7" s="286" t="s">
        <v>183</v>
      </c>
      <c r="D7" s="295"/>
      <c r="E7" s="295"/>
      <c r="F7" s="295"/>
      <c r="G7" s="295"/>
      <c r="H7" s="295"/>
      <c r="I7" s="295"/>
      <c r="J7" s="287"/>
    </row>
    <row r="8" spans="1:11" ht="35.1" customHeight="1">
      <c r="A8" s="67"/>
      <c r="B8" s="65"/>
      <c r="C8" s="303" t="s">
        <v>184</v>
      </c>
      <c r="D8" s="304"/>
      <c r="E8" s="100" t="s">
        <v>185</v>
      </c>
      <c r="F8" s="131" t="s">
        <v>186</v>
      </c>
      <c r="G8" s="131" t="s">
        <v>187</v>
      </c>
      <c r="H8" s="131" t="s">
        <v>188</v>
      </c>
      <c r="I8" s="131" t="s">
        <v>189</v>
      </c>
      <c r="J8" s="148" t="s">
        <v>190</v>
      </c>
    </row>
    <row r="9" spans="1:11" ht="20.100000000000001" customHeight="1">
      <c r="A9" s="63">
        <v>3100</v>
      </c>
      <c r="B9" s="64" t="s">
        <v>51</v>
      </c>
      <c r="C9" s="32" t="s">
        <v>52</v>
      </c>
      <c r="D9" s="26"/>
      <c r="E9" s="118"/>
      <c r="F9" s="120"/>
      <c r="G9" s="121"/>
      <c r="H9" s="121"/>
      <c r="I9" s="121"/>
      <c r="J9" s="120"/>
    </row>
    <row r="10" spans="1:11" ht="20.100000000000001" customHeight="1">
      <c r="A10" s="18">
        <v>3110</v>
      </c>
      <c r="B10" s="5" t="s">
        <v>53</v>
      </c>
      <c r="C10" s="4"/>
      <c r="D10" s="27">
        <v>1458.57</v>
      </c>
      <c r="E10" s="119"/>
      <c r="F10" s="122"/>
      <c r="G10" s="123">
        <v>0</v>
      </c>
      <c r="H10" s="123"/>
      <c r="I10" s="123">
        <v>1458.57</v>
      </c>
      <c r="J10" s="122"/>
    </row>
    <row r="11" spans="1:11" ht="20.100000000000001" customHeight="1">
      <c r="A11" s="16"/>
      <c r="B11" s="126"/>
      <c r="C11" s="36" t="s">
        <v>52</v>
      </c>
      <c r="D11" s="26"/>
      <c r="E11" s="127"/>
      <c r="F11" s="127"/>
      <c r="G11" s="127"/>
      <c r="H11" s="122"/>
      <c r="I11" s="122"/>
      <c r="J11" s="122"/>
    </row>
    <row r="12" spans="1:11" ht="20.100000000000001" customHeight="1">
      <c r="A12" s="16">
        <v>3170</v>
      </c>
      <c r="B12" s="14" t="s">
        <v>191</v>
      </c>
      <c r="C12" s="36" t="s">
        <v>52</v>
      </c>
      <c r="D12" s="26"/>
      <c r="E12" s="127"/>
      <c r="F12" s="127"/>
      <c r="G12" s="127"/>
      <c r="H12" s="127"/>
      <c r="I12" s="127"/>
      <c r="J12" s="127"/>
    </row>
    <row r="13" spans="1:11" ht="20.100000000000001" customHeight="1">
      <c r="A13" s="16">
        <v>3190</v>
      </c>
      <c r="B13" s="14" t="s">
        <v>54</v>
      </c>
      <c r="C13" s="36" t="s">
        <v>52</v>
      </c>
      <c r="D13" s="26">
        <v>0.04</v>
      </c>
      <c r="E13" s="127"/>
      <c r="F13" s="127"/>
      <c r="G13" s="127"/>
      <c r="H13" s="127">
        <v>0.04</v>
      </c>
      <c r="I13" s="127"/>
      <c r="J13" s="127"/>
    </row>
    <row r="14" spans="1:11" ht="20.100000000000001" customHeight="1">
      <c r="A14" s="17"/>
      <c r="B14" s="8" t="s">
        <v>55</v>
      </c>
      <c r="C14" s="1"/>
      <c r="D14" s="254">
        <f>D10+D13</f>
        <v>1458.61</v>
      </c>
      <c r="E14" s="26"/>
      <c r="F14" s="26"/>
      <c r="G14" s="26"/>
      <c r="H14" s="26">
        <v>0.04</v>
      </c>
      <c r="I14" s="26">
        <v>1458.57</v>
      </c>
      <c r="J14" s="26"/>
    </row>
    <row r="15" spans="1:11" ht="20.100000000000001" customHeight="1">
      <c r="A15" s="9">
        <v>3300</v>
      </c>
      <c r="B15" s="10" t="s">
        <v>62</v>
      </c>
      <c r="C15" s="1"/>
      <c r="D15" s="29">
        <f t="shared" ref="D15:D28" si="0">SUM(E15:J15)</f>
        <v>0</v>
      </c>
      <c r="E15" s="121"/>
      <c r="F15" s="121"/>
      <c r="G15" s="121"/>
      <c r="H15" s="121"/>
      <c r="I15" s="121"/>
      <c r="J15" s="120"/>
      <c r="K15" s="128"/>
    </row>
    <row r="16" spans="1:11" ht="20.100000000000001" customHeight="1">
      <c r="A16" s="247">
        <v>3353</v>
      </c>
      <c r="B16" s="4" t="s">
        <v>192</v>
      </c>
      <c r="C16" s="35" t="s">
        <v>193</v>
      </c>
      <c r="D16" s="30">
        <v>12798.76</v>
      </c>
      <c r="E16" s="123">
        <v>12798.76</v>
      </c>
      <c r="F16" s="123"/>
      <c r="G16" s="123"/>
      <c r="H16" s="123"/>
      <c r="I16" s="123"/>
      <c r="J16" s="122"/>
    </row>
    <row r="17" spans="1:10" ht="20.100000000000001" customHeight="1">
      <c r="A17" s="16">
        <v>3381</v>
      </c>
      <c r="B17" s="14" t="s">
        <v>194</v>
      </c>
      <c r="C17" s="36" t="s">
        <v>193</v>
      </c>
      <c r="D17" s="26">
        <f t="shared" si="0"/>
        <v>0</v>
      </c>
      <c r="E17" s="122"/>
      <c r="F17" s="122"/>
      <c r="G17" s="122"/>
      <c r="H17" s="122"/>
      <c r="I17" s="122"/>
      <c r="J17" s="122"/>
    </row>
    <row r="18" spans="1:10" ht="20.100000000000001" customHeight="1">
      <c r="A18" s="16"/>
      <c r="B18" s="13" t="s">
        <v>195</v>
      </c>
      <c r="C18" s="15"/>
      <c r="D18" s="254">
        <v>12798.76</v>
      </c>
      <c r="E18" s="28">
        <v>12798.76</v>
      </c>
      <c r="F18" s="28">
        <f t="shared" ref="F18:J18" si="1">SUM(F15:F17)</f>
        <v>0</v>
      </c>
      <c r="G18" s="28">
        <f t="shared" si="1"/>
        <v>0</v>
      </c>
      <c r="H18" s="28"/>
      <c r="I18" s="28">
        <f t="shared" si="1"/>
        <v>0</v>
      </c>
      <c r="J18" s="28">
        <f t="shared" si="1"/>
        <v>0</v>
      </c>
    </row>
    <row r="19" spans="1:10" ht="20.100000000000001" customHeight="1">
      <c r="A19" s="16">
        <v>3400</v>
      </c>
      <c r="B19" s="13" t="s">
        <v>75</v>
      </c>
      <c r="C19" s="15"/>
      <c r="D19" s="26">
        <f t="shared" si="0"/>
        <v>0</v>
      </c>
      <c r="E19" s="127"/>
      <c r="F19" s="127"/>
      <c r="G19" s="127"/>
      <c r="H19" s="127"/>
      <c r="I19" s="127"/>
      <c r="J19" s="127"/>
    </row>
    <row r="20" spans="1:10" ht="20.100000000000001" customHeight="1">
      <c r="A20" s="16"/>
      <c r="B20" s="114"/>
      <c r="C20" s="15"/>
      <c r="D20" s="26">
        <f t="shared" si="0"/>
        <v>0</v>
      </c>
      <c r="E20" s="127"/>
      <c r="F20" s="127"/>
      <c r="G20" s="127"/>
      <c r="H20" s="127"/>
      <c r="I20" s="127"/>
      <c r="J20" s="127"/>
    </row>
    <row r="21" spans="1:10" ht="20.100000000000001" customHeight="1">
      <c r="A21" s="16"/>
      <c r="B21" s="114"/>
      <c r="C21" s="15"/>
      <c r="D21" s="26">
        <f t="shared" si="0"/>
        <v>0</v>
      </c>
      <c r="E21" s="127"/>
      <c r="F21" s="127"/>
      <c r="G21" s="127"/>
      <c r="H21" s="127"/>
      <c r="I21" s="127"/>
      <c r="J21" s="127"/>
    </row>
    <row r="22" spans="1:10" ht="20.100000000000001" customHeight="1">
      <c r="A22" s="16"/>
      <c r="B22" s="13" t="s">
        <v>78</v>
      </c>
      <c r="C22" s="15"/>
      <c r="D22" s="26">
        <f t="shared" si="0"/>
        <v>0</v>
      </c>
      <c r="E22" s="28">
        <f t="shared" ref="E22:J22" si="2">SUM(E19:E21)</f>
        <v>0</v>
      </c>
      <c r="F22" s="28">
        <f t="shared" si="2"/>
        <v>0</v>
      </c>
      <c r="G22" s="28">
        <f t="shared" si="2"/>
        <v>0</v>
      </c>
      <c r="H22" s="28">
        <f t="shared" si="2"/>
        <v>0</v>
      </c>
      <c r="I22" s="28">
        <f t="shared" si="2"/>
        <v>0</v>
      </c>
      <c r="J22" s="28">
        <f t="shared" si="2"/>
        <v>0</v>
      </c>
    </row>
    <row r="23" spans="1:10" ht="20.100000000000001" customHeight="1">
      <c r="A23" s="16">
        <v>3500</v>
      </c>
      <c r="B23" s="13" t="s">
        <v>196</v>
      </c>
      <c r="C23" s="32" t="s">
        <v>79</v>
      </c>
      <c r="D23" s="26">
        <f t="shared" si="0"/>
        <v>0</v>
      </c>
      <c r="E23" s="88"/>
      <c r="F23" s="88"/>
      <c r="G23" s="88"/>
      <c r="H23" s="101"/>
      <c r="I23" s="101"/>
      <c r="J23" s="101"/>
    </row>
    <row r="24" spans="1:10" ht="20.100000000000001" customHeight="1">
      <c r="A24" s="17">
        <v>3600</v>
      </c>
      <c r="B24" s="11" t="s">
        <v>81</v>
      </c>
      <c r="C24" s="32" t="s">
        <v>82</v>
      </c>
      <c r="D24" s="26">
        <f t="shared" si="0"/>
        <v>0</v>
      </c>
      <c r="E24" s="118"/>
      <c r="F24" s="120"/>
      <c r="G24" s="111"/>
      <c r="H24" s="120"/>
      <c r="I24" s="120"/>
      <c r="J24" s="120"/>
    </row>
    <row r="25" spans="1:10" ht="20.100000000000001" customHeight="1">
      <c r="A25" s="18">
        <v>3610</v>
      </c>
      <c r="B25" s="61" t="s">
        <v>197</v>
      </c>
      <c r="C25" s="4"/>
      <c r="D25" s="27">
        <f t="shared" si="0"/>
        <v>0</v>
      </c>
      <c r="E25" s="119"/>
      <c r="F25" s="122"/>
      <c r="G25" s="109"/>
      <c r="H25" s="122"/>
      <c r="I25" s="122"/>
      <c r="J25" s="122"/>
    </row>
    <row r="26" spans="1:10" ht="20.100000000000001" customHeight="1">
      <c r="A26" s="16"/>
      <c r="B26" s="114"/>
      <c r="C26" s="15"/>
      <c r="D26" s="26">
        <f t="shared" si="0"/>
        <v>0</v>
      </c>
      <c r="E26" s="127"/>
      <c r="F26" s="127"/>
      <c r="G26" s="127"/>
      <c r="H26" s="122"/>
      <c r="I26" s="122"/>
      <c r="J26" s="122"/>
    </row>
    <row r="27" spans="1:10" ht="20.100000000000001" customHeight="1">
      <c r="A27" s="16"/>
      <c r="B27" s="114"/>
      <c r="C27" s="15"/>
      <c r="D27" s="26">
        <f t="shared" si="0"/>
        <v>0</v>
      </c>
      <c r="E27" s="127"/>
      <c r="F27" s="127"/>
      <c r="G27" s="127"/>
      <c r="H27" s="127"/>
      <c r="I27" s="127"/>
      <c r="J27" s="127"/>
    </row>
    <row r="28" spans="1:10" ht="20.100000000000001" customHeight="1">
      <c r="A28" s="16"/>
      <c r="B28" s="13" t="s">
        <v>91</v>
      </c>
      <c r="C28" s="15"/>
      <c r="D28" s="26">
        <f t="shared" si="0"/>
        <v>0</v>
      </c>
      <c r="E28" s="28">
        <f t="shared" ref="E28:J28" si="3">SUM(E24:E27)</f>
        <v>0</v>
      </c>
      <c r="F28" s="28">
        <f t="shared" si="3"/>
        <v>0</v>
      </c>
      <c r="G28" s="28">
        <f t="shared" si="3"/>
        <v>0</v>
      </c>
      <c r="H28" s="28">
        <f t="shared" si="3"/>
        <v>0</v>
      </c>
      <c r="I28" s="28">
        <f t="shared" si="3"/>
        <v>0</v>
      </c>
      <c r="J28" s="28">
        <f t="shared" si="3"/>
        <v>0</v>
      </c>
    </row>
    <row r="29" spans="1:10" ht="20.100000000000001" customHeight="1">
      <c r="A29" s="16"/>
      <c r="B29" s="13" t="s">
        <v>92</v>
      </c>
      <c r="C29" s="15"/>
      <c r="D29" s="253">
        <f>D18+D14</f>
        <v>14257.37</v>
      </c>
      <c r="E29" s="253">
        <f>E18</f>
        <v>12798.76</v>
      </c>
      <c r="F29" s="253"/>
      <c r="G29" s="253"/>
      <c r="H29" s="253">
        <f>H14</f>
        <v>0.04</v>
      </c>
      <c r="I29" s="28">
        <f>I14</f>
        <v>1458.57</v>
      </c>
      <c r="J29" s="28"/>
    </row>
    <row r="30" spans="1:10" ht="20.100000000000001" customHeight="1">
      <c r="A30" s="308" t="s">
        <v>93</v>
      </c>
      <c r="B30" s="308"/>
      <c r="D30" s="41"/>
      <c r="E30" s="41"/>
      <c r="F30" s="41"/>
      <c r="G30" s="41"/>
      <c r="H30" s="41"/>
      <c r="I30" s="41"/>
      <c r="J30" s="187" t="s">
        <v>198</v>
      </c>
    </row>
    <row r="31" spans="1:10" ht="12.75" customHeight="1">
      <c r="A31" s="76" t="s">
        <v>199</v>
      </c>
      <c r="B31" s="22"/>
      <c r="C31" s="22"/>
      <c r="D31" s="22"/>
      <c r="E31" s="22"/>
      <c r="F31" s="2"/>
      <c r="G31" s="1" t="s">
        <v>34</v>
      </c>
      <c r="H31" s="22"/>
      <c r="I31" s="22"/>
      <c r="J31" s="2"/>
    </row>
    <row r="32" spans="1:10" ht="12.75" customHeight="1">
      <c r="A32" s="300" t="s">
        <v>200</v>
      </c>
      <c r="B32" s="292"/>
      <c r="C32" s="292"/>
      <c r="D32" s="292"/>
      <c r="E32" s="292"/>
      <c r="F32" s="301"/>
      <c r="G32" s="70"/>
      <c r="J32" s="3"/>
    </row>
    <row r="33" spans="1:10" ht="12.75" customHeight="1">
      <c r="A33" s="300" t="s">
        <v>201</v>
      </c>
      <c r="B33" s="292"/>
      <c r="C33" s="292"/>
      <c r="D33" s="292"/>
      <c r="E33" s="292"/>
      <c r="F33" s="301"/>
      <c r="G33" s="296" t="str">
        <f>+Introduction!B2</f>
        <v>City of Buffalo</v>
      </c>
      <c r="H33" s="291"/>
      <c r="I33" s="291"/>
      <c r="J33" s="297"/>
    </row>
    <row r="34" spans="1:10" ht="12.75" customHeight="1">
      <c r="A34" s="305" t="str">
        <f>TEXT(Introduction!B6,"[$-409]mmmm d, yyyy;@")</f>
        <v>December 31, 2021</v>
      </c>
      <c r="B34" s="306"/>
      <c r="C34" s="306"/>
      <c r="D34" s="306"/>
      <c r="E34" s="306"/>
      <c r="F34" s="307"/>
      <c r="G34" s="70"/>
      <c r="J34" s="3"/>
    </row>
    <row r="35" spans="1:10" ht="20.100000000000001" customHeight="1">
      <c r="A35" s="81" t="s">
        <v>48</v>
      </c>
      <c r="B35" s="80" t="s">
        <v>96</v>
      </c>
      <c r="C35" s="295" t="s">
        <v>183</v>
      </c>
      <c r="D35" s="295"/>
      <c r="E35" s="295"/>
      <c r="F35" s="295"/>
      <c r="G35" s="295"/>
      <c r="H35" s="43"/>
      <c r="I35" s="43"/>
      <c r="J35" s="60"/>
    </row>
    <row r="36" spans="1:10" ht="35.1" customHeight="1">
      <c r="A36" s="67"/>
      <c r="B36" s="65"/>
      <c r="C36" s="303" t="s">
        <v>184</v>
      </c>
      <c r="D36" s="304"/>
      <c r="E36" s="100" t="s">
        <v>185</v>
      </c>
      <c r="F36" s="131" t="s">
        <v>186</v>
      </c>
      <c r="G36" s="131" t="s">
        <v>187</v>
      </c>
      <c r="H36" s="131" t="s">
        <v>188</v>
      </c>
      <c r="I36" s="131" t="s">
        <v>189</v>
      </c>
      <c r="J36" s="148" t="s">
        <v>190</v>
      </c>
    </row>
    <row r="37" spans="1:10" ht="20.100000000000001" customHeight="1">
      <c r="A37" s="245">
        <v>4100</v>
      </c>
      <c r="B37" s="103" t="s">
        <v>97</v>
      </c>
      <c r="C37" s="1"/>
      <c r="D37" s="26"/>
      <c r="E37" s="118"/>
      <c r="F37" s="120"/>
      <c r="G37" s="121"/>
      <c r="H37" s="120"/>
      <c r="I37" s="120"/>
      <c r="J37" s="120"/>
    </row>
    <row r="38" spans="1:10" ht="20.100000000000001" customHeight="1">
      <c r="A38" s="247"/>
      <c r="B38" s="112"/>
      <c r="C38" s="4"/>
      <c r="D38" s="27">
        <f t="shared" ref="D38:D57" si="4">SUM(E38:J38)</f>
        <v>0</v>
      </c>
      <c r="E38" s="119"/>
      <c r="F38" s="122"/>
      <c r="G38" s="123"/>
      <c r="H38" s="122"/>
      <c r="I38" s="122"/>
      <c r="J38" s="122"/>
    </row>
    <row r="39" spans="1:10" ht="20.100000000000001" customHeight="1">
      <c r="A39" s="6"/>
      <c r="B39" s="114"/>
      <c r="C39" s="4"/>
      <c r="D39" s="41">
        <f t="shared" si="4"/>
        <v>0</v>
      </c>
      <c r="E39" s="127"/>
      <c r="F39" s="127"/>
      <c r="G39" s="127"/>
      <c r="H39" s="122"/>
      <c r="I39" s="122"/>
      <c r="J39" s="122"/>
    </row>
    <row r="40" spans="1:10" ht="20.100000000000001" customHeight="1">
      <c r="A40" s="6"/>
      <c r="B40" s="114"/>
      <c r="C40" s="15"/>
      <c r="D40" s="29">
        <f t="shared" si="4"/>
        <v>0</v>
      </c>
      <c r="E40" s="127"/>
      <c r="F40" s="127"/>
      <c r="G40" s="127"/>
      <c r="H40" s="127"/>
      <c r="I40" s="127"/>
      <c r="J40" s="127"/>
    </row>
    <row r="41" spans="1:10" ht="20.100000000000001" customHeight="1">
      <c r="A41" s="6"/>
      <c r="B41" s="13" t="s">
        <v>138</v>
      </c>
      <c r="C41" s="1"/>
      <c r="D41" s="26"/>
      <c r="E41" s="27"/>
      <c r="F41" s="27">
        <f t="shared" ref="F41:J41" si="5">SUM(F37:F40)</f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</row>
    <row r="42" spans="1:10" ht="20.100000000000001" customHeight="1">
      <c r="A42" s="17">
        <v>4200</v>
      </c>
      <c r="B42" s="87" t="s">
        <v>142</v>
      </c>
      <c r="C42" s="1"/>
      <c r="D42" s="26">
        <f t="shared" si="4"/>
        <v>0</v>
      </c>
      <c r="E42" s="118"/>
      <c r="F42" s="120"/>
      <c r="G42" s="121"/>
      <c r="H42" s="120"/>
      <c r="I42" s="120"/>
      <c r="J42" s="120"/>
    </row>
    <row r="43" spans="1:10" ht="20.100000000000001" customHeight="1">
      <c r="A43" s="67"/>
      <c r="B43" s="124" t="s">
        <v>202</v>
      </c>
      <c r="C43" s="4"/>
      <c r="D43" s="27">
        <f t="shared" si="4"/>
        <v>0</v>
      </c>
      <c r="E43" s="119"/>
      <c r="F43" s="122"/>
      <c r="G43" s="123"/>
      <c r="H43" s="122"/>
      <c r="I43" s="122"/>
      <c r="J43" s="122"/>
    </row>
    <row r="44" spans="1:10" ht="20.100000000000001" customHeight="1">
      <c r="A44" s="6"/>
      <c r="B44" s="114" t="s">
        <v>203</v>
      </c>
      <c r="C44" s="4"/>
      <c r="D44" s="41">
        <f t="shared" si="4"/>
        <v>0</v>
      </c>
      <c r="E44" s="127"/>
      <c r="F44" s="127"/>
      <c r="G44" s="127"/>
      <c r="H44" s="122"/>
      <c r="I44" s="122"/>
      <c r="J44" s="122"/>
    </row>
    <row r="45" spans="1:10" ht="20.100000000000001" customHeight="1">
      <c r="A45" s="6"/>
      <c r="B45" s="13" t="s">
        <v>154</v>
      </c>
      <c r="C45" s="1"/>
      <c r="D45" s="26">
        <f t="shared" si="4"/>
        <v>0</v>
      </c>
      <c r="E45" s="28">
        <f t="shared" ref="E45:J45" si="6">SUM(E42:E44)</f>
        <v>0</v>
      </c>
      <c r="F45" s="28">
        <f t="shared" si="6"/>
        <v>0</v>
      </c>
      <c r="G45" s="28">
        <f t="shared" si="6"/>
        <v>0</v>
      </c>
      <c r="H45" s="28">
        <f t="shared" si="6"/>
        <v>0</v>
      </c>
      <c r="I45" s="28">
        <f t="shared" si="6"/>
        <v>0</v>
      </c>
      <c r="J45" s="28">
        <f t="shared" si="6"/>
        <v>0</v>
      </c>
    </row>
    <row r="46" spans="1:10" ht="20.100000000000001" customHeight="1">
      <c r="A46" s="9">
        <v>4300</v>
      </c>
      <c r="B46" s="10" t="s">
        <v>155</v>
      </c>
      <c r="C46" s="1"/>
      <c r="D46" s="26">
        <f t="shared" si="4"/>
        <v>0</v>
      </c>
      <c r="E46" s="118"/>
      <c r="F46" s="120"/>
      <c r="G46" s="111"/>
      <c r="H46" s="120"/>
      <c r="I46" s="120"/>
      <c r="J46" s="120"/>
    </row>
    <row r="47" spans="1:10" ht="20.100000000000001" customHeight="1">
      <c r="A47" s="247">
        <v>4313</v>
      </c>
      <c r="B47" s="24" t="s">
        <v>204</v>
      </c>
      <c r="C47" s="4"/>
      <c r="D47" s="27">
        <v>22008.560000000001</v>
      </c>
      <c r="E47" s="119">
        <v>22008.560000000001</v>
      </c>
      <c r="F47" s="122"/>
      <c r="G47" s="109"/>
      <c r="H47" s="122"/>
      <c r="I47" s="122"/>
      <c r="J47" s="122"/>
    </row>
    <row r="48" spans="1:10" ht="20.100000000000001" customHeight="1">
      <c r="A48" s="6"/>
      <c r="B48" s="69" t="s">
        <v>205</v>
      </c>
      <c r="C48" s="4"/>
      <c r="D48" s="41">
        <v>6582.49</v>
      </c>
      <c r="E48" s="127">
        <v>6582.49</v>
      </c>
      <c r="F48" s="127"/>
      <c r="G48" s="127"/>
      <c r="H48" s="122"/>
      <c r="I48" s="122"/>
      <c r="J48" s="122"/>
    </row>
    <row r="49" spans="1:10" ht="20.100000000000001" customHeight="1">
      <c r="A49" s="6"/>
      <c r="B49" s="69" t="s">
        <v>206</v>
      </c>
      <c r="C49" s="15"/>
      <c r="D49" s="29"/>
      <c r="E49" s="127"/>
      <c r="F49" s="127"/>
      <c r="G49" s="127"/>
      <c r="H49" s="127"/>
      <c r="I49" s="127"/>
      <c r="J49" s="127"/>
    </row>
    <row r="50" spans="1:10" ht="20.100000000000001" customHeight="1">
      <c r="A50" s="6"/>
      <c r="B50" s="69"/>
      <c r="C50" s="15"/>
      <c r="D50" s="29">
        <f t="shared" si="4"/>
        <v>0</v>
      </c>
      <c r="E50" s="127"/>
      <c r="F50" s="127"/>
      <c r="G50" s="127"/>
      <c r="H50" s="127"/>
      <c r="I50" s="127"/>
      <c r="J50" s="127"/>
    </row>
    <row r="51" spans="1:10" ht="20.100000000000001" customHeight="1">
      <c r="A51" s="6"/>
      <c r="B51" s="114"/>
      <c r="C51" s="15"/>
      <c r="D51" s="29">
        <f t="shared" si="4"/>
        <v>0</v>
      </c>
      <c r="E51" s="127"/>
      <c r="F51" s="127"/>
      <c r="G51" s="127"/>
      <c r="H51" s="127"/>
      <c r="I51" s="127"/>
      <c r="J51" s="127"/>
    </row>
    <row r="52" spans="1:10" ht="20.100000000000001" customHeight="1">
      <c r="A52" s="6"/>
      <c r="B52" s="13" t="s">
        <v>166</v>
      </c>
      <c r="C52" s="1"/>
      <c r="D52" s="26">
        <f>SUM(E52:J52)</f>
        <v>28591.050000000003</v>
      </c>
      <c r="E52" s="28">
        <f>E47+E48</f>
        <v>28591.050000000003</v>
      </c>
      <c r="F52" s="28">
        <f t="shared" ref="F52:J52" si="7">SUM(F46:F51)</f>
        <v>0</v>
      </c>
      <c r="G52" s="28">
        <f t="shared" si="7"/>
        <v>0</v>
      </c>
      <c r="H52" s="28"/>
      <c r="I52" s="28">
        <f t="shared" si="7"/>
        <v>0</v>
      </c>
      <c r="J52" s="28">
        <f t="shared" si="7"/>
        <v>0</v>
      </c>
    </row>
    <row r="53" spans="1:10" ht="20.100000000000001" customHeight="1">
      <c r="A53" s="17">
        <v>4400</v>
      </c>
      <c r="B53" s="13" t="s">
        <v>207</v>
      </c>
      <c r="C53" s="15"/>
      <c r="D53" s="28">
        <f t="shared" si="4"/>
        <v>0</v>
      </c>
      <c r="E53" s="116"/>
      <c r="F53" s="127"/>
      <c r="G53" s="127"/>
      <c r="H53" s="127"/>
      <c r="I53" s="127"/>
      <c r="J53" s="127"/>
    </row>
    <row r="54" spans="1:10" ht="20.100000000000001" customHeight="1">
      <c r="A54" s="160">
        <v>4500</v>
      </c>
      <c r="B54" s="161" t="s">
        <v>208</v>
      </c>
      <c r="C54" s="1"/>
      <c r="D54" s="41">
        <f t="shared" si="4"/>
        <v>0</v>
      </c>
      <c r="E54" s="121"/>
      <c r="F54" s="121"/>
      <c r="G54" s="121"/>
      <c r="H54" s="121"/>
      <c r="I54" s="121"/>
      <c r="J54" s="120"/>
    </row>
    <row r="55" spans="1:10" ht="20.100000000000001" customHeight="1">
      <c r="A55" s="6"/>
      <c r="B55" s="112"/>
      <c r="C55" s="4"/>
      <c r="D55" s="41">
        <f t="shared" si="4"/>
        <v>0</v>
      </c>
      <c r="E55" s="122"/>
      <c r="F55" s="122"/>
      <c r="G55" s="122"/>
      <c r="H55" s="122"/>
      <c r="I55" s="122"/>
      <c r="J55" s="122"/>
    </row>
    <row r="56" spans="1:10" ht="20.100000000000001" customHeight="1">
      <c r="A56" s="6"/>
      <c r="B56" s="114"/>
      <c r="C56" s="1"/>
      <c r="D56" s="29">
        <f t="shared" si="4"/>
        <v>0</v>
      </c>
      <c r="E56" s="127"/>
      <c r="F56" s="127"/>
      <c r="G56" s="127"/>
      <c r="H56" s="127"/>
      <c r="I56" s="127"/>
      <c r="J56" s="127"/>
    </row>
    <row r="57" spans="1:10" ht="20.100000000000001" customHeight="1">
      <c r="A57" s="6"/>
      <c r="B57" s="25" t="s">
        <v>209</v>
      </c>
      <c r="C57" s="15"/>
      <c r="D57" s="28">
        <f t="shared" si="4"/>
        <v>0</v>
      </c>
      <c r="E57" s="28">
        <f t="shared" ref="E57:J57" si="8">SUM(E53:E56)</f>
        <v>0</v>
      </c>
      <c r="F57" s="28">
        <f t="shared" si="8"/>
        <v>0</v>
      </c>
      <c r="G57" s="28">
        <f t="shared" si="8"/>
        <v>0</v>
      </c>
      <c r="H57" s="28">
        <f t="shared" si="8"/>
        <v>0</v>
      </c>
      <c r="I57" s="28">
        <f t="shared" si="8"/>
        <v>0</v>
      </c>
      <c r="J57" s="28">
        <f t="shared" si="8"/>
        <v>0</v>
      </c>
    </row>
    <row r="58" spans="1:10">
      <c r="A58" s="302" t="s">
        <v>93</v>
      </c>
      <c r="B58" s="302"/>
      <c r="J58" s="187" t="s">
        <v>210</v>
      </c>
    </row>
    <row r="59" spans="1:10">
      <c r="A59" s="76" t="s">
        <v>211</v>
      </c>
      <c r="B59" s="22"/>
      <c r="C59" s="22"/>
      <c r="D59" s="22"/>
      <c r="E59" s="22"/>
      <c r="F59" s="2"/>
      <c r="G59" s="1" t="s">
        <v>34</v>
      </c>
      <c r="H59" s="22"/>
      <c r="I59" s="22"/>
      <c r="J59" s="2"/>
    </row>
    <row r="60" spans="1:10">
      <c r="A60" s="300" t="s">
        <v>200</v>
      </c>
      <c r="B60" s="292"/>
      <c r="C60" s="292"/>
      <c r="D60" s="292"/>
      <c r="E60" s="292"/>
      <c r="F60" s="301"/>
      <c r="G60" s="70"/>
      <c r="J60" s="3"/>
    </row>
    <row r="61" spans="1:10">
      <c r="A61" s="300" t="s">
        <v>201</v>
      </c>
      <c r="B61" s="292"/>
      <c r="C61" s="292"/>
      <c r="D61" s="292"/>
      <c r="E61" s="292"/>
      <c r="F61" s="301"/>
      <c r="G61" s="296" t="str">
        <f>+Introduction!B2</f>
        <v>City of Buffalo</v>
      </c>
      <c r="H61" s="291"/>
      <c r="I61" s="291"/>
      <c r="J61" s="297"/>
    </row>
    <row r="62" spans="1:10">
      <c r="A62" s="305" t="str">
        <f>TEXT(Introduction!B6,"[$-409]mmmm d, yyyy;@")</f>
        <v>December 31, 2021</v>
      </c>
      <c r="B62" s="306"/>
      <c r="C62" s="306"/>
      <c r="D62" s="306"/>
      <c r="E62" s="306"/>
      <c r="F62" s="307"/>
      <c r="G62" s="70"/>
      <c r="J62" s="3"/>
    </row>
    <row r="63" spans="1:10" ht="15.75" customHeight="1">
      <c r="A63" s="81" t="s">
        <v>48</v>
      </c>
      <c r="B63" s="80" t="s">
        <v>96</v>
      </c>
      <c r="C63" s="295" t="s">
        <v>183</v>
      </c>
      <c r="D63" s="295"/>
      <c r="E63" s="295"/>
      <c r="F63" s="295"/>
      <c r="G63" s="295"/>
      <c r="H63" s="43"/>
      <c r="I63" s="43"/>
      <c r="J63" s="60"/>
    </row>
    <row r="64" spans="1:10" ht="35.1" customHeight="1">
      <c r="A64" s="67"/>
      <c r="B64" s="65"/>
      <c r="C64" s="303" t="s">
        <v>184</v>
      </c>
      <c r="D64" s="304"/>
      <c r="E64" s="100" t="s">
        <v>185</v>
      </c>
      <c r="F64" s="131" t="s">
        <v>186</v>
      </c>
      <c r="G64" s="131" t="s">
        <v>187</v>
      </c>
      <c r="H64" s="131" t="s">
        <v>188</v>
      </c>
      <c r="I64" s="131" t="s">
        <v>189</v>
      </c>
      <c r="J64" s="148" t="s">
        <v>190</v>
      </c>
    </row>
    <row r="65" spans="1:10" ht="20.100000000000001" customHeight="1">
      <c r="A65" s="245">
        <v>4530</v>
      </c>
      <c r="B65" s="103" t="s">
        <v>212</v>
      </c>
      <c r="C65" s="1"/>
      <c r="D65" s="26"/>
      <c r="E65" s="118"/>
      <c r="F65" s="120"/>
      <c r="G65" s="121"/>
      <c r="H65" s="120"/>
      <c r="I65" s="120"/>
      <c r="J65" s="120"/>
    </row>
    <row r="66" spans="1:10" ht="20.100000000000001" customHeight="1">
      <c r="A66" s="247"/>
      <c r="B66" s="112"/>
      <c r="C66" s="4"/>
      <c r="D66" s="27"/>
      <c r="E66" s="119"/>
      <c r="F66" s="122"/>
      <c r="G66" s="123"/>
      <c r="H66" s="122"/>
      <c r="I66" s="122"/>
      <c r="J66" s="122"/>
    </row>
    <row r="67" spans="1:10" ht="20.100000000000001" customHeight="1">
      <c r="A67" s="6"/>
      <c r="B67" s="114"/>
      <c r="C67" s="4"/>
      <c r="D67" s="41"/>
      <c r="E67" s="127"/>
      <c r="F67" s="127"/>
      <c r="G67" s="127"/>
      <c r="H67" s="122"/>
      <c r="I67" s="122"/>
      <c r="J67" s="122"/>
    </row>
    <row r="68" spans="1:10" ht="20.100000000000001" customHeight="1">
      <c r="A68" s="6"/>
      <c r="B68" s="13" t="s">
        <v>213</v>
      </c>
      <c r="C68" s="1"/>
      <c r="D68" s="26"/>
      <c r="E68" s="27"/>
      <c r="F68" s="27"/>
      <c r="G68" s="27"/>
      <c r="H68" s="27">
        <f t="shared" ref="H68:J68" si="9">SUM(H65:H67)</f>
        <v>0</v>
      </c>
      <c r="I68" s="27">
        <f t="shared" si="9"/>
        <v>0</v>
      </c>
      <c r="J68" s="27">
        <f t="shared" si="9"/>
        <v>0</v>
      </c>
    </row>
    <row r="69" spans="1:10" ht="20.100000000000001" customHeight="1">
      <c r="A69" s="17">
        <v>4400</v>
      </c>
      <c r="B69" s="87" t="s">
        <v>167</v>
      </c>
      <c r="C69" s="1"/>
      <c r="D69" s="26">
        <f t="shared" ref="D69:D86" si="10">SUM(E69:J69)</f>
        <v>0</v>
      </c>
      <c r="E69" s="118"/>
      <c r="F69" s="120"/>
      <c r="G69" s="121"/>
      <c r="H69" s="120"/>
      <c r="I69" s="120"/>
      <c r="J69" s="120"/>
    </row>
    <row r="70" spans="1:10" ht="20.100000000000001" customHeight="1">
      <c r="A70" s="67"/>
      <c r="B70" s="244"/>
      <c r="C70" s="4"/>
      <c r="D70" s="27">
        <f t="shared" si="10"/>
        <v>0</v>
      </c>
      <c r="E70" s="119"/>
      <c r="F70" s="122"/>
      <c r="G70" s="123"/>
      <c r="H70" s="122"/>
      <c r="I70" s="122"/>
      <c r="J70" s="122"/>
    </row>
    <row r="71" spans="1:10" ht="20.100000000000001" customHeight="1">
      <c r="A71" s="6"/>
      <c r="B71" s="114"/>
      <c r="C71" s="4"/>
      <c r="D71" s="28">
        <f t="shared" si="10"/>
        <v>0</v>
      </c>
      <c r="E71" s="127"/>
      <c r="F71" s="127"/>
      <c r="G71" s="127"/>
      <c r="H71" s="122"/>
      <c r="I71" s="122"/>
      <c r="J71" s="122"/>
    </row>
    <row r="72" spans="1:10" ht="20.100000000000001" customHeight="1">
      <c r="A72" s="6"/>
      <c r="B72" s="114"/>
      <c r="C72" s="70"/>
      <c r="D72" s="41"/>
      <c r="E72" s="127"/>
      <c r="F72" s="116"/>
      <c r="G72" s="116"/>
      <c r="H72" s="119"/>
      <c r="I72" s="119"/>
      <c r="J72" s="119"/>
    </row>
    <row r="73" spans="1:10" ht="20.100000000000001" customHeight="1">
      <c r="A73" s="6"/>
      <c r="B73" s="13" t="s">
        <v>169</v>
      </c>
      <c r="C73" s="1"/>
      <c r="D73" s="26">
        <f t="shared" si="10"/>
        <v>0</v>
      </c>
      <c r="E73" s="28">
        <f t="shared" ref="E73:J73" si="11">SUM(E69:E71)</f>
        <v>0</v>
      </c>
      <c r="F73" s="28">
        <f t="shared" si="11"/>
        <v>0</v>
      </c>
      <c r="G73" s="28">
        <f t="shared" si="11"/>
        <v>0</v>
      </c>
      <c r="H73" s="28">
        <f t="shared" si="11"/>
        <v>0</v>
      </c>
      <c r="I73" s="28">
        <f t="shared" si="11"/>
        <v>0</v>
      </c>
      <c r="J73" s="28">
        <f t="shared" si="11"/>
        <v>0</v>
      </c>
    </row>
    <row r="74" spans="1:10" ht="20.100000000000001" customHeight="1">
      <c r="A74" s="6"/>
      <c r="B74" s="25" t="s">
        <v>214</v>
      </c>
      <c r="C74" s="15"/>
      <c r="D74" s="28">
        <f>D52</f>
        <v>28591.050000000003</v>
      </c>
      <c r="E74" s="28">
        <v>28591.05</v>
      </c>
      <c r="F74" s="28"/>
      <c r="G74" s="28"/>
      <c r="H74" s="28"/>
      <c r="I74" s="28"/>
      <c r="J74" s="28"/>
    </row>
    <row r="75" spans="1:10" ht="20.100000000000001" customHeight="1">
      <c r="A75" s="72" t="s">
        <v>171</v>
      </c>
      <c r="B75" s="60"/>
      <c r="C75" s="4"/>
      <c r="D75" s="28">
        <f>D29-D74</f>
        <v>-14333.680000000002</v>
      </c>
      <c r="E75" s="28">
        <f>-15792.29</f>
        <v>-15792.29</v>
      </c>
      <c r="F75" s="28">
        <v>0</v>
      </c>
      <c r="G75" s="28"/>
      <c r="H75" s="28">
        <v>0.04</v>
      </c>
      <c r="I75" s="28">
        <v>1458.57</v>
      </c>
      <c r="J75" s="28"/>
    </row>
    <row r="76" spans="1:10" ht="20.100000000000001" customHeight="1">
      <c r="A76" s="154" t="str">
        <f>"Balance, "&amp;TEXT((MONTH(Introduction!B6)&amp;"/"&amp;DAY(Introduction!B6)&amp;"/"&amp;(YEAR(Introduction!B6)-1))+1,"mmmm d, yyyy")</f>
        <v>Balance, January 1, 2021</v>
      </c>
      <c r="B76" s="60"/>
      <c r="C76" s="15"/>
      <c r="D76" s="28">
        <v>20023.21</v>
      </c>
      <c r="E76" s="127">
        <v>-4860.71</v>
      </c>
      <c r="F76" s="127">
        <v>0</v>
      </c>
      <c r="G76" s="127"/>
      <c r="H76" s="127">
        <v>108.14</v>
      </c>
      <c r="I76" s="127">
        <v>20022.57</v>
      </c>
      <c r="J76" s="127">
        <v>4753.21</v>
      </c>
    </row>
    <row r="77" spans="1:10" ht="20.100000000000001" customHeight="1">
      <c r="A77" s="72" t="s">
        <v>172</v>
      </c>
      <c r="B77" s="60"/>
      <c r="C77" s="15"/>
      <c r="D77" s="28">
        <v>20653</v>
      </c>
      <c r="E77" s="127">
        <v>20653</v>
      </c>
      <c r="F77" s="127"/>
      <c r="G77" s="127"/>
      <c r="H77" s="127"/>
      <c r="I77" s="127"/>
      <c r="J77" s="127"/>
    </row>
    <row r="78" spans="1:10" ht="20.100000000000001" customHeight="1">
      <c r="A78" s="72" t="s">
        <v>173</v>
      </c>
      <c r="B78" s="60"/>
      <c r="C78" s="15"/>
      <c r="D78" s="28"/>
      <c r="E78" s="127"/>
      <c r="F78" s="127"/>
      <c r="G78" s="127"/>
      <c r="H78" s="127"/>
      <c r="I78" s="127"/>
      <c r="J78" s="127"/>
    </row>
    <row r="79" spans="1:10" ht="20.100000000000001" customHeight="1">
      <c r="A79" s="72" t="str">
        <f>"Balance, "&amp;TEXT(Introduction!B6,"[$-409]mmmm d, yyyy;@")</f>
        <v>Balance, December 31, 2021</v>
      </c>
      <c r="B79" s="60"/>
      <c r="C79" s="1"/>
      <c r="D79" s="26">
        <f>D75+D76+D77</f>
        <v>26342.53</v>
      </c>
      <c r="E79" s="284"/>
      <c r="F79" s="28">
        <v>0</v>
      </c>
      <c r="G79" s="28"/>
      <c r="H79" s="28">
        <v>108.18</v>
      </c>
      <c r="I79" s="28">
        <f>I75+I76</f>
        <v>21481.14</v>
      </c>
      <c r="J79" s="28">
        <v>4753.21</v>
      </c>
    </row>
    <row r="80" spans="1:10" ht="20.100000000000001" customHeight="1">
      <c r="A80" s="73" t="s">
        <v>174</v>
      </c>
      <c r="B80" s="22"/>
      <c r="C80" s="1"/>
      <c r="D80" s="26"/>
      <c r="E80" s="26"/>
      <c r="F80" s="101"/>
      <c r="G80" s="101"/>
      <c r="H80" s="101"/>
      <c r="I80" s="101"/>
      <c r="J80" s="101"/>
    </row>
    <row r="81" spans="1:10" ht="20.100000000000001" customHeight="1">
      <c r="A81" s="74" t="s">
        <v>176</v>
      </c>
      <c r="B81" s="20"/>
      <c r="C81" s="4"/>
      <c r="D81" s="27">
        <f t="shared" si="10"/>
        <v>0</v>
      </c>
      <c r="E81" s="119"/>
      <c r="F81" s="122"/>
      <c r="G81" s="122"/>
      <c r="H81" s="122"/>
      <c r="I81" s="122"/>
      <c r="J81" s="122"/>
    </row>
    <row r="82" spans="1:10" ht="20.100000000000001" customHeight="1">
      <c r="A82" s="74" t="s">
        <v>177</v>
      </c>
      <c r="B82" s="5"/>
      <c r="C82" s="4"/>
      <c r="D82" s="27">
        <f t="shared" si="10"/>
        <v>0</v>
      </c>
      <c r="E82" s="122"/>
      <c r="F82" s="122"/>
      <c r="G82" s="122"/>
      <c r="H82" s="122"/>
      <c r="I82" s="122"/>
      <c r="J82" s="122"/>
    </row>
    <row r="83" spans="1:10" ht="20.100000000000001" customHeight="1">
      <c r="A83" s="72" t="s">
        <v>178</v>
      </c>
      <c r="B83" s="60"/>
      <c r="C83" s="15"/>
      <c r="D83" s="28">
        <f t="shared" si="10"/>
        <v>0</v>
      </c>
      <c r="E83" s="127"/>
      <c r="F83" s="127"/>
      <c r="G83" s="127"/>
      <c r="H83" s="127"/>
      <c r="I83" s="127"/>
      <c r="J83" s="127"/>
    </row>
    <row r="84" spans="1:10" ht="20.100000000000001" customHeight="1">
      <c r="A84" s="72" t="s">
        <v>179</v>
      </c>
      <c r="B84" s="60"/>
      <c r="C84" s="15"/>
      <c r="D84" s="28">
        <f t="shared" si="10"/>
        <v>0</v>
      </c>
      <c r="E84" s="127"/>
      <c r="F84" s="127"/>
      <c r="G84" s="127"/>
      <c r="H84" s="127"/>
      <c r="I84" s="127"/>
      <c r="J84" s="127"/>
    </row>
    <row r="85" spans="1:10" ht="20.100000000000001" customHeight="1">
      <c r="A85" s="72"/>
      <c r="B85" s="60"/>
      <c r="C85" s="15"/>
      <c r="D85" s="28">
        <f t="shared" si="10"/>
        <v>0</v>
      </c>
      <c r="E85" s="127"/>
      <c r="F85" s="127"/>
      <c r="G85" s="127"/>
      <c r="H85" s="127"/>
      <c r="I85" s="127"/>
      <c r="J85" s="127"/>
    </row>
    <row r="86" spans="1:10" ht="20.100000000000001" customHeight="1">
      <c r="A86" s="72"/>
      <c r="B86" s="75" t="s">
        <v>180</v>
      </c>
      <c r="C86" s="15"/>
      <c r="D86" s="28">
        <f t="shared" si="10"/>
        <v>0</v>
      </c>
      <c r="E86" s="28">
        <f t="shared" ref="E86:J86" si="12">SUM(E81:E85)</f>
        <v>0</v>
      </c>
      <c r="F86" s="28">
        <f t="shared" si="12"/>
        <v>0</v>
      </c>
      <c r="G86" s="28">
        <f t="shared" si="12"/>
        <v>0</v>
      </c>
      <c r="H86" s="28">
        <f t="shared" si="12"/>
        <v>0</v>
      </c>
      <c r="I86" s="28">
        <f t="shared" si="12"/>
        <v>0</v>
      </c>
      <c r="J86" s="28">
        <f t="shared" si="12"/>
        <v>0</v>
      </c>
    </row>
    <row r="87" spans="1:10">
      <c r="A87" s="302" t="s">
        <v>93</v>
      </c>
      <c r="B87" s="302"/>
      <c r="J87" s="187" t="s">
        <v>215</v>
      </c>
    </row>
    <row r="88" spans="1:10">
      <c r="A88" s="246"/>
    </row>
    <row r="89" spans="1:10">
      <c r="A89" s="246"/>
    </row>
    <row r="90" spans="1:10">
      <c r="A90" s="246"/>
    </row>
    <row r="91" spans="1:10">
      <c r="A91" s="246"/>
    </row>
    <row r="92" spans="1:10">
      <c r="A92" s="246"/>
    </row>
    <row r="93" spans="1:10">
      <c r="A93" s="246"/>
    </row>
    <row r="94" spans="1:10">
      <c r="A94" s="246"/>
    </row>
    <row r="95" spans="1:10">
      <c r="A95" s="246"/>
    </row>
    <row r="96" spans="1:10">
      <c r="A96" s="246"/>
    </row>
    <row r="97" spans="1:1">
      <c r="A97" s="246"/>
    </row>
    <row r="98" spans="1:1">
      <c r="A98" s="246"/>
    </row>
    <row r="99" spans="1:1">
      <c r="A99" s="246"/>
    </row>
    <row r="100" spans="1:1">
      <c r="A100" s="246"/>
    </row>
    <row r="101" spans="1:1">
      <c r="A101" s="246"/>
    </row>
    <row r="102" spans="1:1">
      <c r="A102" s="246"/>
    </row>
    <row r="103" spans="1:1">
      <c r="A103" s="246"/>
    </row>
    <row r="104" spans="1:1">
      <c r="A104" s="246"/>
    </row>
    <row r="105" spans="1:1">
      <c r="A105" s="246"/>
    </row>
    <row r="106" spans="1:1">
      <c r="A106" s="246"/>
    </row>
    <row r="107" spans="1:1">
      <c r="A107" s="246"/>
    </row>
    <row r="108" spans="1:1">
      <c r="A108" s="246"/>
    </row>
    <row r="109" spans="1:1">
      <c r="A109" s="246"/>
    </row>
    <row r="110" spans="1:1">
      <c r="A110" s="246"/>
    </row>
    <row r="111" spans="1:1">
      <c r="A111" s="246"/>
    </row>
    <row r="112" spans="1:1">
      <c r="A112" s="246"/>
    </row>
    <row r="113" spans="1:1">
      <c r="A113" s="246"/>
    </row>
    <row r="114" spans="1:1">
      <c r="A114" s="246"/>
    </row>
    <row r="115" spans="1:1">
      <c r="A115" s="246"/>
    </row>
    <row r="116" spans="1:1">
      <c r="A116" s="246"/>
    </row>
    <row r="117" spans="1:1">
      <c r="A117" s="246"/>
    </row>
    <row r="118" spans="1:1">
      <c r="A118" s="246"/>
    </row>
    <row r="119" spans="1:1">
      <c r="A119" s="246"/>
    </row>
    <row r="120" spans="1:1">
      <c r="A120" s="246"/>
    </row>
    <row r="121" spans="1:1">
      <c r="A121" s="246"/>
    </row>
    <row r="122" spans="1:1">
      <c r="A122" s="246"/>
    </row>
    <row r="123" spans="1:1">
      <c r="A123" s="246"/>
    </row>
    <row r="124" spans="1:1">
      <c r="A124" s="246"/>
    </row>
    <row r="125" spans="1:1">
      <c r="A125" s="246"/>
    </row>
    <row r="126" spans="1:1">
      <c r="A126" s="246"/>
    </row>
    <row r="127" spans="1:1">
      <c r="A127" s="246"/>
    </row>
    <row r="128" spans="1:1">
      <c r="A128" s="246"/>
    </row>
    <row r="129" spans="1:1">
      <c r="A129" s="246"/>
    </row>
    <row r="130" spans="1:1">
      <c r="A130" s="246"/>
    </row>
    <row r="131" spans="1:1">
      <c r="A131" s="246"/>
    </row>
    <row r="132" spans="1:1">
      <c r="A132" s="246"/>
    </row>
    <row r="133" spans="1:1">
      <c r="A133" s="246"/>
    </row>
    <row r="134" spans="1:1">
      <c r="A134" s="246"/>
    </row>
    <row r="135" spans="1:1">
      <c r="A135" s="246"/>
    </row>
    <row r="136" spans="1:1">
      <c r="A136" s="246"/>
    </row>
    <row r="137" spans="1:1">
      <c r="A137" s="246"/>
    </row>
    <row r="138" spans="1:1">
      <c r="A138" s="246"/>
    </row>
    <row r="139" spans="1:1">
      <c r="A139" s="246"/>
    </row>
    <row r="140" spans="1:1">
      <c r="A140" s="246"/>
    </row>
    <row r="141" spans="1:1">
      <c r="A141" s="246"/>
    </row>
    <row r="142" spans="1:1">
      <c r="A142" s="246"/>
    </row>
    <row r="143" spans="1:1">
      <c r="A143" s="246"/>
    </row>
    <row r="144" spans="1:1">
      <c r="A144" s="246"/>
    </row>
    <row r="145" spans="1:1">
      <c r="A145" s="246"/>
    </row>
    <row r="146" spans="1:1">
      <c r="A146" s="246"/>
    </row>
    <row r="147" spans="1:1">
      <c r="A147" s="246"/>
    </row>
    <row r="148" spans="1:1">
      <c r="A148" s="246"/>
    </row>
    <row r="149" spans="1:1">
      <c r="A149" s="246"/>
    </row>
    <row r="150" spans="1:1">
      <c r="A150" s="246"/>
    </row>
    <row r="151" spans="1:1">
      <c r="A151" s="246"/>
    </row>
    <row r="152" spans="1:1">
      <c r="A152" s="246"/>
    </row>
    <row r="153" spans="1:1">
      <c r="A153" s="246"/>
    </row>
    <row r="154" spans="1:1">
      <c r="A154" s="246"/>
    </row>
    <row r="155" spans="1:1">
      <c r="A155" s="246"/>
    </row>
    <row r="156" spans="1:1">
      <c r="A156" s="246"/>
    </row>
    <row r="157" spans="1:1">
      <c r="A157" s="246"/>
    </row>
    <row r="158" spans="1:1">
      <c r="A158" s="246"/>
    </row>
    <row r="159" spans="1:1">
      <c r="A159" s="246"/>
    </row>
    <row r="160" spans="1:1">
      <c r="A160" s="246"/>
    </row>
    <row r="161" spans="1:1">
      <c r="A161" s="246"/>
    </row>
    <row r="162" spans="1:1">
      <c r="A162" s="246"/>
    </row>
    <row r="163" spans="1:1">
      <c r="A163" s="246"/>
    </row>
    <row r="164" spans="1:1">
      <c r="A164" s="246"/>
    </row>
    <row r="165" spans="1:1">
      <c r="A165" s="246"/>
    </row>
    <row r="166" spans="1:1">
      <c r="A166" s="246"/>
    </row>
    <row r="167" spans="1:1">
      <c r="A167" s="246"/>
    </row>
    <row r="168" spans="1:1">
      <c r="A168" s="246"/>
    </row>
    <row r="169" spans="1:1">
      <c r="A169" s="246"/>
    </row>
    <row r="170" spans="1:1">
      <c r="A170" s="246"/>
    </row>
    <row r="171" spans="1:1">
      <c r="A171" s="246"/>
    </row>
    <row r="172" spans="1:1">
      <c r="A172" s="246"/>
    </row>
    <row r="173" spans="1:1">
      <c r="A173" s="246"/>
    </row>
    <row r="174" spans="1:1">
      <c r="A174" s="246"/>
    </row>
    <row r="175" spans="1:1">
      <c r="A175" s="246"/>
    </row>
    <row r="176" spans="1:1">
      <c r="A176" s="246"/>
    </row>
    <row r="177" spans="1:1">
      <c r="A177" s="246"/>
    </row>
    <row r="178" spans="1:1">
      <c r="A178" s="246"/>
    </row>
    <row r="179" spans="1:1">
      <c r="A179" s="246"/>
    </row>
    <row r="180" spans="1:1">
      <c r="A180" s="246"/>
    </row>
    <row r="181" spans="1:1">
      <c r="A181" s="246"/>
    </row>
    <row r="182" spans="1:1">
      <c r="A182" s="246"/>
    </row>
    <row r="183" spans="1:1">
      <c r="A183" s="246"/>
    </row>
    <row r="184" spans="1:1">
      <c r="A184" s="246"/>
    </row>
    <row r="185" spans="1:1">
      <c r="A185" s="246"/>
    </row>
    <row r="186" spans="1:1">
      <c r="A186" s="246"/>
    </row>
    <row r="187" spans="1:1">
      <c r="A187" s="246"/>
    </row>
    <row r="188" spans="1:1">
      <c r="A188" s="246"/>
    </row>
    <row r="189" spans="1:1">
      <c r="A189" s="246"/>
    </row>
    <row r="190" spans="1:1">
      <c r="A190" s="246"/>
    </row>
    <row r="191" spans="1:1">
      <c r="A191" s="246"/>
    </row>
    <row r="192" spans="1:1">
      <c r="A192" s="246"/>
    </row>
    <row r="193" spans="1:1">
      <c r="A193" s="246"/>
    </row>
    <row r="194" spans="1:1">
      <c r="A194" s="246"/>
    </row>
    <row r="195" spans="1:1">
      <c r="A195" s="246"/>
    </row>
    <row r="196" spans="1:1">
      <c r="A196" s="246"/>
    </row>
    <row r="197" spans="1:1">
      <c r="A197" s="246"/>
    </row>
    <row r="198" spans="1:1">
      <c r="A198" s="246"/>
    </row>
    <row r="199" spans="1:1">
      <c r="A199" s="246"/>
    </row>
    <row r="200" spans="1:1">
      <c r="A200" s="246"/>
    </row>
    <row r="201" spans="1:1">
      <c r="A201" s="246"/>
    </row>
    <row r="202" spans="1:1">
      <c r="A202" s="246"/>
    </row>
    <row r="203" spans="1:1">
      <c r="A203" s="246"/>
    </row>
    <row r="204" spans="1:1">
      <c r="A204" s="246"/>
    </row>
    <row r="205" spans="1:1">
      <c r="A205" s="246"/>
    </row>
    <row r="206" spans="1:1">
      <c r="A206" s="246"/>
    </row>
    <row r="207" spans="1:1">
      <c r="A207" s="246"/>
    </row>
    <row r="208" spans="1:1">
      <c r="A208" s="246"/>
    </row>
    <row r="209" spans="1:1">
      <c r="A209" s="246"/>
    </row>
    <row r="210" spans="1:1">
      <c r="A210" s="246"/>
    </row>
    <row r="211" spans="1:1">
      <c r="A211" s="246"/>
    </row>
    <row r="212" spans="1:1">
      <c r="A212" s="246"/>
    </row>
    <row r="213" spans="1:1">
      <c r="A213" s="246"/>
    </row>
    <row r="214" spans="1:1">
      <c r="A214" s="246"/>
    </row>
    <row r="215" spans="1:1">
      <c r="A215" s="246"/>
    </row>
    <row r="216" spans="1:1">
      <c r="A216" s="246"/>
    </row>
    <row r="217" spans="1:1">
      <c r="A217" s="246"/>
    </row>
    <row r="218" spans="1:1">
      <c r="A218" s="246"/>
    </row>
    <row r="219" spans="1:1">
      <c r="A219" s="246"/>
    </row>
    <row r="220" spans="1:1">
      <c r="A220" s="246"/>
    </row>
    <row r="221" spans="1:1">
      <c r="A221" s="246"/>
    </row>
    <row r="222" spans="1:1">
      <c r="A222" s="246"/>
    </row>
    <row r="223" spans="1:1">
      <c r="A223" s="246"/>
    </row>
    <row r="224" spans="1:1">
      <c r="A224" s="246"/>
    </row>
    <row r="225" spans="1:1">
      <c r="A225" s="246"/>
    </row>
    <row r="226" spans="1:1">
      <c r="A226" s="246"/>
    </row>
    <row r="227" spans="1:1">
      <c r="A227" s="246"/>
    </row>
    <row r="228" spans="1:1">
      <c r="A228" s="246"/>
    </row>
    <row r="229" spans="1:1">
      <c r="A229" s="246"/>
    </row>
    <row r="230" spans="1:1">
      <c r="A230" s="246"/>
    </row>
    <row r="231" spans="1:1">
      <c r="A231" s="246"/>
    </row>
    <row r="232" spans="1:1">
      <c r="A232" s="246"/>
    </row>
    <row r="233" spans="1:1">
      <c r="A233" s="246"/>
    </row>
    <row r="234" spans="1:1">
      <c r="A234" s="246"/>
    </row>
    <row r="235" spans="1:1">
      <c r="A235" s="246"/>
    </row>
    <row r="236" spans="1:1">
      <c r="A236" s="246"/>
    </row>
    <row r="237" spans="1:1">
      <c r="A237" s="246"/>
    </row>
    <row r="238" spans="1:1">
      <c r="A238" s="246"/>
    </row>
    <row r="239" spans="1:1">
      <c r="A239" s="246"/>
    </row>
    <row r="240" spans="1:1">
      <c r="A240" s="246"/>
    </row>
    <row r="241" spans="1:1">
      <c r="A241" s="246"/>
    </row>
    <row r="242" spans="1:1">
      <c r="A242" s="246"/>
    </row>
    <row r="243" spans="1:1">
      <c r="A243" s="246"/>
    </row>
    <row r="244" spans="1:1">
      <c r="A244" s="246"/>
    </row>
    <row r="245" spans="1:1">
      <c r="A245" s="246"/>
    </row>
    <row r="246" spans="1:1">
      <c r="A246" s="246"/>
    </row>
    <row r="247" spans="1:1">
      <c r="A247" s="246"/>
    </row>
    <row r="248" spans="1:1">
      <c r="A248" s="246"/>
    </row>
    <row r="249" spans="1:1">
      <c r="A249" s="246"/>
    </row>
    <row r="250" spans="1:1">
      <c r="A250" s="246"/>
    </row>
    <row r="251" spans="1:1">
      <c r="A251" s="246"/>
    </row>
    <row r="252" spans="1:1">
      <c r="A252" s="246"/>
    </row>
    <row r="253" spans="1:1">
      <c r="A253" s="246"/>
    </row>
    <row r="254" spans="1:1">
      <c r="A254" s="246"/>
    </row>
    <row r="255" spans="1:1">
      <c r="A255" s="246"/>
    </row>
    <row r="256" spans="1:1">
      <c r="A256" s="246"/>
    </row>
    <row r="257" spans="1:1">
      <c r="A257" s="246"/>
    </row>
    <row r="258" spans="1:1">
      <c r="A258" s="246"/>
    </row>
    <row r="259" spans="1:1">
      <c r="A259" s="246"/>
    </row>
    <row r="260" spans="1:1">
      <c r="A260" s="246"/>
    </row>
    <row r="261" spans="1:1">
      <c r="A261" s="246"/>
    </row>
    <row r="262" spans="1:1">
      <c r="A262" s="246"/>
    </row>
    <row r="263" spans="1:1">
      <c r="A263" s="246"/>
    </row>
    <row r="264" spans="1:1">
      <c r="A264" s="246"/>
    </row>
    <row r="265" spans="1:1">
      <c r="A265" s="246"/>
    </row>
    <row r="266" spans="1:1">
      <c r="A266" s="246"/>
    </row>
    <row r="267" spans="1:1">
      <c r="A267" s="246"/>
    </row>
    <row r="268" spans="1:1">
      <c r="A268" s="246"/>
    </row>
    <row r="269" spans="1:1">
      <c r="A269" s="246"/>
    </row>
    <row r="270" spans="1:1">
      <c r="A270" s="246"/>
    </row>
    <row r="271" spans="1:1">
      <c r="A271" s="246"/>
    </row>
    <row r="272" spans="1:1">
      <c r="A272" s="246"/>
    </row>
    <row r="273" spans="1:1">
      <c r="A273" s="246"/>
    </row>
    <row r="274" spans="1:1">
      <c r="A274" s="246"/>
    </row>
    <row r="275" spans="1:1">
      <c r="A275" s="246"/>
    </row>
    <row r="276" spans="1:1">
      <c r="A276" s="246"/>
    </row>
    <row r="277" spans="1:1">
      <c r="A277" s="246"/>
    </row>
    <row r="278" spans="1:1">
      <c r="A278" s="246"/>
    </row>
    <row r="279" spans="1:1">
      <c r="A279" s="246"/>
    </row>
    <row r="280" spans="1:1">
      <c r="A280" s="246"/>
    </row>
    <row r="281" spans="1:1">
      <c r="A281" s="246"/>
    </row>
    <row r="282" spans="1:1">
      <c r="A282" s="246"/>
    </row>
    <row r="283" spans="1:1">
      <c r="A283" s="246"/>
    </row>
    <row r="284" spans="1:1">
      <c r="A284" s="246"/>
    </row>
    <row r="285" spans="1:1">
      <c r="A285" s="246"/>
    </row>
    <row r="286" spans="1:1">
      <c r="A286" s="246"/>
    </row>
    <row r="287" spans="1:1">
      <c r="A287" s="246"/>
    </row>
    <row r="288" spans="1:1">
      <c r="A288" s="246"/>
    </row>
    <row r="289" spans="1:1">
      <c r="A289" s="246"/>
    </row>
    <row r="290" spans="1:1">
      <c r="A290" s="246"/>
    </row>
    <row r="291" spans="1:1">
      <c r="A291" s="246"/>
    </row>
    <row r="292" spans="1:1">
      <c r="A292" s="246"/>
    </row>
    <row r="293" spans="1:1">
      <c r="A293" s="246"/>
    </row>
    <row r="294" spans="1:1">
      <c r="A294" s="246"/>
    </row>
    <row r="295" spans="1:1">
      <c r="A295" s="246"/>
    </row>
    <row r="296" spans="1:1">
      <c r="A296" s="246"/>
    </row>
    <row r="297" spans="1:1">
      <c r="A297" s="246"/>
    </row>
    <row r="298" spans="1:1">
      <c r="A298" s="246"/>
    </row>
    <row r="299" spans="1:1">
      <c r="A299" s="246"/>
    </row>
    <row r="300" spans="1:1">
      <c r="A300" s="246"/>
    </row>
    <row r="301" spans="1:1">
      <c r="A301" s="246"/>
    </row>
    <row r="302" spans="1:1">
      <c r="A302" s="246"/>
    </row>
    <row r="303" spans="1:1">
      <c r="A303" s="246"/>
    </row>
    <row r="304" spans="1:1">
      <c r="A304" s="246"/>
    </row>
    <row r="305" spans="1:1">
      <c r="A305" s="246"/>
    </row>
    <row r="306" spans="1:1">
      <c r="A306" s="246"/>
    </row>
    <row r="307" spans="1:1">
      <c r="A307" s="246"/>
    </row>
    <row r="308" spans="1:1">
      <c r="A308" s="246"/>
    </row>
    <row r="309" spans="1:1">
      <c r="A309" s="246"/>
    </row>
    <row r="310" spans="1:1">
      <c r="A310" s="246"/>
    </row>
    <row r="311" spans="1:1">
      <c r="A311" s="246"/>
    </row>
    <row r="312" spans="1:1">
      <c r="A312" s="246"/>
    </row>
    <row r="313" spans="1:1">
      <c r="A313" s="246"/>
    </row>
    <row r="314" spans="1:1">
      <c r="A314" s="246"/>
    </row>
    <row r="315" spans="1:1">
      <c r="A315" s="246"/>
    </row>
    <row r="316" spans="1:1">
      <c r="A316" s="246"/>
    </row>
    <row r="317" spans="1:1">
      <c r="A317" s="246"/>
    </row>
    <row r="318" spans="1:1">
      <c r="A318" s="246"/>
    </row>
    <row r="319" spans="1:1">
      <c r="A319" s="246"/>
    </row>
    <row r="320" spans="1:1">
      <c r="A320" s="246"/>
    </row>
    <row r="321" spans="1:1">
      <c r="A321" s="246"/>
    </row>
    <row r="322" spans="1:1">
      <c r="A322" s="246"/>
    </row>
    <row r="323" spans="1:1">
      <c r="A323" s="246"/>
    </row>
    <row r="324" spans="1:1">
      <c r="A324" s="246"/>
    </row>
    <row r="325" spans="1:1">
      <c r="A325" s="246"/>
    </row>
    <row r="326" spans="1:1">
      <c r="A326" s="246"/>
    </row>
    <row r="327" spans="1:1">
      <c r="A327" s="246"/>
    </row>
    <row r="328" spans="1:1">
      <c r="A328" s="246"/>
    </row>
    <row r="329" spans="1:1">
      <c r="A329" s="246"/>
    </row>
    <row r="330" spans="1:1">
      <c r="A330" s="246"/>
    </row>
    <row r="331" spans="1:1">
      <c r="A331" s="246"/>
    </row>
    <row r="332" spans="1:1">
      <c r="A332" s="246"/>
    </row>
    <row r="333" spans="1:1">
      <c r="A333" s="246"/>
    </row>
    <row r="334" spans="1:1">
      <c r="A334" s="246"/>
    </row>
    <row r="335" spans="1:1">
      <c r="A335" s="246"/>
    </row>
    <row r="336" spans="1:1">
      <c r="A336" s="246"/>
    </row>
    <row r="337" spans="1:1">
      <c r="A337" s="246"/>
    </row>
    <row r="338" spans="1:1">
      <c r="A338" s="246"/>
    </row>
    <row r="339" spans="1:1">
      <c r="A339" s="246"/>
    </row>
    <row r="340" spans="1:1">
      <c r="A340" s="246"/>
    </row>
    <row r="341" spans="1:1">
      <c r="A341" s="246"/>
    </row>
    <row r="342" spans="1:1">
      <c r="A342" s="246"/>
    </row>
    <row r="343" spans="1:1">
      <c r="A343" s="246"/>
    </row>
    <row r="344" spans="1:1">
      <c r="A344" s="246"/>
    </row>
    <row r="345" spans="1:1">
      <c r="A345" s="246"/>
    </row>
    <row r="346" spans="1:1">
      <c r="A346" s="246"/>
    </row>
    <row r="347" spans="1:1">
      <c r="A347" s="246"/>
    </row>
    <row r="348" spans="1:1">
      <c r="A348" s="246"/>
    </row>
    <row r="349" spans="1:1">
      <c r="A349" s="246"/>
    </row>
    <row r="350" spans="1:1">
      <c r="A350" s="246"/>
    </row>
    <row r="351" spans="1:1">
      <c r="A351" s="246"/>
    </row>
    <row r="352" spans="1:1">
      <c r="A352" s="246"/>
    </row>
    <row r="353" spans="1:1">
      <c r="A353" s="246"/>
    </row>
    <row r="354" spans="1:1">
      <c r="A354" s="246"/>
    </row>
    <row r="355" spans="1:1">
      <c r="A355" s="246"/>
    </row>
    <row r="356" spans="1:1">
      <c r="A356" s="246"/>
    </row>
    <row r="357" spans="1:1">
      <c r="A357" s="246"/>
    </row>
    <row r="358" spans="1:1">
      <c r="A358" s="246"/>
    </row>
    <row r="359" spans="1:1">
      <c r="A359" s="246"/>
    </row>
    <row r="360" spans="1:1">
      <c r="A360" s="246"/>
    </row>
    <row r="361" spans="1:1">
      <c r="A361" s="246"/>
    </row>
    <row r="362" spans="1:1">
      <c r="A362" s="246"/>
    </row>
    <row r="363" spans="1:1">
      <c r="A363" s="246"/>
    </row>
    <row r="364" spans="1:1">
      <c r="A364" s="246"/>
    </row>
    <row r="365" spans="1:1">
      <c r="A365" s="246"/>
    </row>
    <row r="366" spans="1:1">
      <c r="A366" s="246"/>
    </row>
    <row r="367" spans="1:1">
      <c r="A367" s="246"/>
    </row>
    <row r="368" spans="1:1">
      <c r="A368" s="246"/>
    </row>
    <row r="369" spans="1:1">
      <c r="A369" s="246"/>
    </row>
    <row r="370" spans="1:1">
      <c r="A370" s="246"/>
    </row>
    <row r="371" spans="1:1">
      <c r="A371" s="246"/>
    </row>
    <row r="372" spans="1:1">
      <c r="A372" s="246"/>
    </row>
    <row r="373" spans="1:1">
      <c r="A373" s="246"/>
    </row>
    <row r="374" spans="1:1">
      <c r="A374" s="246"/>
    </row>
    <row r="375" spans="1:1">
      <c r="A375" s="246"/>
    </row>
    <row r="376" spans="1:1">
      <c r="A376" s="246"/>
    </row>
    <row r="377" spans="1:1">
      <c r="A377" s="246"/>
    </row>
    <row r="378" spans="1:1">
      <c r="A378" s="246"/>
    </row>
    <row r="379" spans="1:1">
      <c r="A379" s="246"/>
    </row>
    <row r="380" spans="1:1">
      <c r="A380" s="246"/>
    </row>
    <row r="381" spans="1:1">
      <c r="A381" s="246"/>
    </row>
    <row r="382" spans="1:1">
      <c r="A382" s="246"/>
    </row>
    <row r="383" spans="1:1">
      <c r="A383" s="246"/>
    </row>
    <row r="384" spans="1:1">
      <c r="A384" s="246"/>
    </row>
    <row r="385" spans="1:1">
      <c r="A385" s="246"/>
    </row>
    <row r="386" spans="1:1">
      <c r="A386" s="246"/>
    </row>
    <row r="387" spans="1:1">
      <c r="A387" s="246"/>
    </row>
    <row r="388" spans="1:1">
      <c r="A388" s="246"/>
    </row>
    <row r="389" spans="1:1">
      <c r="A389" s="246"/>
    </row>
    <row r="390" spans="1:1">
      <c r="A390" s="246"/>
    </row>
    <row r="391" spans="1:1">
      <c r="A391" s="246"/>
    </row>
    <row r="392" spans="1:1">
      <c r="A392" s="246"/>
    </row>
    <row r="393" spans="1:1">
      <c r="A393" s="246"/>
    </row>
    <row r="394" spans="1:1">
      <c r="A394" s="246"/>
    </row>
    <row r="395" spans="1:1">
      <c r="A395" s="246"/>
    </row>
    <row r="396" spans="1:1">
      <c r="A396" s="246"/>
    </row>
    <row r="397" spans="1:1">
      <c r="A397" s="246"/>
    </row>
    <row r="398" spans="1:1">
      <c r="A398" s="246"/>
    </row>
    <row r="399" spans="1:1">
      <c r="A399" s="246"/>
    </row>
    <row r="400" spans="1:1">
      <c r="A400" s="246"/>
    </row>
    <row r="401" spans="1:1">
      <c r="A401" s="246"/>
    </row>
    <row r="402" spans="1:1">
      <c r="A402" s="246"/>
    </row>
    <row r="403" spans="1:1">
      <c r="A403" s="246"/>
    </row>
    <row r="404" spans="1:1">
      <c r="A404" s="246"/>
    </row>
    <row r="405" spans="1:1">
      <c r="A405" s="246"/>
    </row>
    <row r="406" spans="1:1">
      <c r="A406" s="246"/>
    </row>
    <row r="407" spans="1:1">
      <c r="A407" s="246"/>
    </row>
    <row r="408" spans="1:1">
      <c r="A408" s="246"/>
    </row>
    <row r="409" spans="1:1">
      <c r="A409" s="246"/>
    </row>
    <row r="410" spans="1:1">
      <c r="A410" s="246"/>
    </row>
    <row r="411" spans="1:1">
      <c r="A411" s="246"/>
    </row>
    <row r="412" spans="1:1">
      <c r="A412" s="246"/>
    </row>
    <row r="413" spans="1:1">
      <c r="A413" s="246"/>
    </row>
    <row r="414" spans="1:1">
      <c r="A414" s="246"/>
    </row>
    <row r="415" spans="1:1">
      <c r="A415" s="246"/>
    </row>
    <row r="416" spans="1:1">
      <c r="A416" s="246"/>
    </row>
    <row r="417" spans="1:1">
      <c r="A417" s="246"/>
    </row>
    <row r="418" spans="1:1">
      <c r="A418" s="246"/>
    </row>
    <row r="419" spans="1:1">
      <c r="A419" s="246"/>
    </row>
    <row r="420" spans="1:1">
      <c r="A420" s="246"/>
    </row>
    <row r="421" spans="1:1">
      <c r="A421" s="246"/>
    </row>
    <row r="422" spans="1:1">
      <c r="A422" s="246"/>
    </row>
    <row r="423" spans="1:1">
      <c r="A423" s="246"/>
    </row>
    <row r="424" spans="1:1">
      <c r="A424" s="246"/>
    </row>
    <row r="425" spans="1:1">
      <c r="A425" s="246"/>
    </row>
    <row r="426" spans="1:1">
      <c r="A426" s="246"/>
    </row>
    <row r="427" spans="1:1">
      <c r="A427" s="246"/>
    </row>
    <row r="428" spans="1:1">
      <c r="A428" s="246"/>
    </row>
    <row r="429" spans="1:1">
      <c r="A429" s="246"/>
    </row>
    <row r="430" spans="1:1">
      <c r="A430" s="246"/>
    </row>
    <row r="431" spans="1:1">
      <c r="A431" s="246"/>
    </row>
    <row r="432" spans="1:1">
      <c r="A432" s="246"/>
    </row>
    <row r="433" spans="1:1">
      <c r="A433" s="246"/>
    </row>
    <row r="434" spans="1:1">
      <c r="A434" s="246"/>
    </row>
    <row r="435" spans="1:1">
      <c r="A435" s="246"/>
    </row>
    <row r="436" spans="1:1">
      <c r="A436" s="246"/>
    </row>
    <row r="437" spans="1:1">
      <c r="A437" s="246"/>
    </row>
    <row r="438" spans="1:1">
      <c r="A438" s="246"/>
    </row>
    <row r="439" spans="1:1">
      <c r="A439" s="246"/>
    </row>
    <row r="440" spans="1:1">
      <c r="A440" s="246"/>
    </row>
    <row r="441" spans="1:1">
      <c r="A441" s="246"/>
    </row>
    <row r="442" spans="1:1">
      <c r="A442" s="246"/>
    </row>
    <row r="443" spans="1:1">
      <c r="A443" s="246"/>
    </row>
    <row r="444" spans="1:1">
      <c r="A444" s="246"/>
    </row>
    <row r="445" spans="1:1">
      <c r="A445" s="246"/>
    </row>
    <row r="446" spans="1:1">
      <c r="A446" s="246"/>
    </row>
    <row r="447" spans="1:1">
      <c r="A447" s="246"/>
    </row>
    <row r="448" spans="1:1">
      <c r="A448" s="246"/>
    </row>
    <row r="449" spans="1:1">
      <c r="A449" s="246"/>
    </row>
    <row r="450" spans="1:1">
      <c r="A450" s="246"/>
    </row>
    <row r="451" spans="1:1">
      <c r="A451" s="246"/>
    </row>
    <row r="452" spans="1:1">
      <c r="A452" s="246"/>
    </row>
    <row r="453" spans="1:1">
      <c r="A453" s="246"/>
    </row>
    <row r="454" spans="1:1">
      <c r="A454" s="246"/>
    </row>
    <row r="455" spans="1:1">
      <c r="A455" s="246"/>
    </row>
    <row r="456" spans="1:1">
      <c r="A456" s="246"/>
    </row>
    <row r="457" spans="1:1">
      <c r="A457" s="246"/>
    </row>
    <row r="458" spans="1:1">
      <c r="A458" s="246"/>
    </row>
    <row r="459" spans="1:1">
      <c r="A459" s="246"/>
    </row>
    <row r="460" spans="1:1">
      <c r="A460" s="246"/>
    </row>
    <row r="461" spans="1:1">
      <c r="A461" s="246"/>
    </row>
    <row r="462" spans="1:1">
      <c r="A462" s="246"/>
    </row>
    <row r="463" spans="1:1">
      <c r="A463" s="246"/>
    </row>
    <row r="464" spans="1:1">
      <c r="A464" s="246"/>
    </row>
    <row r="465" spans="1:1">
      <c r="A465" s="246"/>
    </row>
    <row r="466" spans="1:1">
      <c r="A466" s="246"/>
    </row>
    <row r="467" spans="1:1">
      <c r="A467" s="246"/>
    </row>
    <row r="468" spans="1:1">
      <c r="A468" s="246"/>
    </row>
    <row r="469" spans="1:1">
      <c r="A469" s="246"/>
    </row>
    <row r="470" spans="1:1">
      <c r="A470" s="246"/>
    </row>
    <row r="471" spans="1:1">
      <c r="A471" s="246"/>
    </row>
    <row r="472" spans="1:1">
      <c r="A472" s="246"/>
    </row>
    <row r="473" spans="1:1">
      <c r="A473" s="246"/>
    </row>
    <row r="474" spans="1:1">
      <c r="A474" s="246"/>
    </row>
    <row r="475" spans="1:1">
      <c r="A475" s="246"/>
    </row>
    <row r="476" spans="1:1">
      <c r="A476" s="246"/>
    </row>
    <row r="477" spans="1:1">
      <c r="A477" s="246"/>
    </row>
    <row r="478" spans="1:1">
      <c r="A478" s="246"/>
    </row>
    <row r="479" spans="1:1">
      <c r="A479" s="246"/>
    </row>
    <row r="480" spans="1:1">
      <c r="A480" s="246"/>
    </row>
    <row r="481" spans="1:1">
      <c r="A481" s="246"/>
    </row>
    <row r="482" spans="1:1">
      <c r="A482" s="246"/>
    </row>
    <row r="483" spans="1:1">
      <c r="A483" s="246"/>
    </row>
    <row r="484" spans="1:1">
      <c r="A484" s="246"/>
    </row>
    <row r="485" spans="1:1">
      <c r="A485" s="246"/>
    </row>
    <row r="486" spans="1:1">
      <c r="A486" s="246"/>
    </row>
    <row r="487" spans="1:1">
      <c r="A487" s="246"/>
    </row>
    <row r="488" spans="1:1">
      <c r="A488" s="246"/>
    </row>
    <row r="489" spans="1:1">
      <c r="A489" s="246"/>
    </row>
    <row r="490" spans="1:1">
      <c r="A490" s="246"/>
    </row>
    <row r="491" spans="1:1">
      <c r="A491" s="246"/>
    </row>
    <row r="492" spans="1:1">
      <c r="A492" s="246"/>
    </row>
    <row r="493" spans="1:1">
      <c r="A493" s="246"/>
    </row>
    <row r="494" spans="1:1">
      <c r="A494" s="246"/>
    </row>
    <row r="495" spans="1:1">
      <c r="A495" s="246"/>
    </row>
    <row r="496" spans="1:1">
      <c r="A496" s="246"/>
    </row>
    <row r="497" spans="1:1">
      <c r="A497" s="246"/>
    </row>
    <row r="498" spans="1:1">
      <c r="A498" s="246"/>
    </row>
    <row r="499" spans="1:1">
      <c r="A499" s="246"/>
    </row>
    <row r="500" spans="1:1">
      <c r="A500" s="246"/>
    </row>
    <row r="501" spans="1:1">
      <c r="A501" s="246"/>
    </row>
    <row r="502" spans="1:1">
      <c r="A502" s="246"/>
    </row>
    <row r="503" spans="1:1">
      <c r="A503" s="246"/>
    </row>
    <row r="504" spans="1:1">
      <c r="A504" s="246"/>
    </row>
    <row r="505" spans="1:1">
      <c r="A505" s="246"/>
    </row>
    <row r="506" spans="1:1">
      <c r="A506" s="246"/>
    </row>
    <row r="507" spans="1:1">
      <c r="A507" s="246"/>
    </row>
    <row r="508" spans="1:1">
      <c r="A508" s="246"/>
    </row>
    <row r="509" spans="1:1">
      <c r="A509" s="246"/>
    </row>
    <row r="510" spans="1:1">
      <c r="A510" s="246"/>
    </row>
    <row r="511" spans="1:1">
      <c r="A511" s="246"/>
    </row>
    <row r="512" spans="1:1">
      <c r="A512" s="246"/>
    </row>
    <row r="513" spans="1:1">
      <c r="A513" s="246"/>
    </row>
    <row r="514" spans="1:1">
      <c r="A514" s="246"/>
    </row>
    <row r="515" spans="1:1">
      <c r="A515" s="246"/>
    </row>
    <row r="516" spans="1:1">
      <c r="A516" s="246"/>
    </row>
    <row r="517" spans="1:1">
      <c r="A517" s="246"/>
    </row>
    <row r="518" spans="1:1">
      <c r="A518" s="246"/>
    </row>
    <row r="519" spans="1:1">
      <c r="A519" s="246"/>
    </row>
    <row r="520" spans="1:1">
      <c r="A520" s="246"/>
    </row>
    <row r="521" spans="1:1">
      <c r="A521" s="246"/>
    </row>
    <row r="522" spans="1:1">
      <c r="A522" s="246"/>
    </row>
    <row r="523" spans="1:1">
      <c r="A523" s="246"/>
    </row>
    <row r="524" spans="1:1">
      <c r="A524" s="246"/>
    </row>
    <row r="525" spans="1:1">
      <c r="A525" s="246"/>
    </row>
    <row r="526" spans="1:1">
      <c r="A526" s="246"/>
    </row>
    <row r="527" spans="1:1">
      <c r="A527" s="246"/>
    </row>
    <row r="528" spans="1:1">
      <c r="A528" s="246"/>
    </row>
    <row r="529" spans="1:1">
      <c r="A529" s="246"/>
    </row>
    <row r="530" spans="1:1">
      <c r="A530" s="246"/>
    </row>
    <row r="531" spans="1:1">
      <c r="A531" s="246"/>
    </row>
    <row r="532" spans="1:1">
      <c r="A532" s="246"/>
    </row>
    <row r="533" spans="1:1">
      <c r="A533" s="246"/>
    </row>
    <row r="534" spans="1:1">
      <c r="A534" s="246"/>
    </row>
    <row r="535" spans="1:1">
      <c r="A535" s="246"/>
    </row>
    <row r="536" spans="1:1">
      <c r="A536" s="246"/>
    </row>
    <row r="537" spans="1:1">
      <c r="A537" s="246"/>
    </row>
    <row r="538" spans="1:1">
      <c r="A538" s="246"/>
    </row>
    <row r="539" spans="1:1">
      <c r="A539" s="246"/>
    </row>
    <row r="540" spans="1:1">
      <c r="A540" s="246"/>
    </row>
    <row r="541" spans="1:1">
      <c r="A541" s="246"/>
    </row>
    <row r="542" spans="1:1">
      <c r="A542" s="246"/>
    </row>
    <row r="543" spans="1:1">
      <c r="A543" s="246"/>
    </row>
    <row r="544" spans="1:1">
      <c r="A544" s="246"/>
    </row>
    <row r="545" spans="1:1">
      <c r="A545" s="246"/>
    </row>
    <row r="546" spans="1:1">
      <c r="A546" s="246"/>
    </row>
    <row r="547" spans="1:1">
      <c r="A547" s="246"/>
    </row>
    <row r="548" spans="1:1">
      <c r="A548" s="246"/>
    </row>
    <row r="549" spans="1:1">
      <c r="A549" s="246"/>
    </row>
    <row r="550" spans="1:1">
      <c r="A550" s="246"/>
    </row>
    <row r="551" spans="1:1">
      <c r="A551" s="246"/>
    </row>
    <row r="552" spans="1:1">
      <c r="A552" s="246"/>
    </row>
    <row r="553" spans="1:1">
      <c r="A553" s="246"/>
    </row>
    <row r="554" spans="1:1">
      <c r="A554" s="246"/>
    </row>
    <row r="555" spans="1:1">
      <c r="A555" s="246"/>
    </row>
    <row r="556" spans="1:1">
      <c r="A556" s="246"/>
    </row>
    <row r="557" spans="1:1">
      <c r="A557" s="246"/>
    </row>
    <row r="558" spans="1:1">
      <c r="A558" s="246"/>
    </row>
    <row r="559" spans="1:1">
      <c r="A559" s="246"/>
    </row>
    <row r="560" spans="1:1">
      <c r="A560" s="246"/>
    </row>
    <row r="561" spans="1:1">
      <c r="A561" s="246"/>
    </row>
    <row r="562" spans="1:1">
      <c r="A562" s="246"/>
    </row>
    <row r="563" spans="1:1">
      <c r="A563" s="246"/>
    </row>
    <row r="564" spans="1:1">
      <c r="A564" s="246"/>
    </row>
    <row r="565" spans="1:1">
      <c r="A565" s="246"/>
    </row>
    <row r="566" spans="1:1">
      <c r="A566" s="246"/>
    </row>
    <row r="567" spans="1:1">
      <c r="A567" s="246"/>
    </row>
    <row r="568" spans="1:1">
      <c r="A568" s="246"/>
    </row>
    <row r="569" spans="1:1">
      <c r="A569" s="246"/>
    </row>
    <row r="570" spans="1:1">
      <c r="A570" s="246"/>
    </row>
    <row r="571" spans="1:1">
      <c r="A571" s="246"/>
    </row>
    <row r="572" spans="1:1">
      <c r="A572" s="246"/>
    </row>
    <row r="573" spans="1:1">
      <c r="A573" s="246"/>
    </row>
    <row r="574" spans="1:1">
      <c r="A574" s="246"/>
    </row>
    <row r="575" spans="1:1">
      <c r="A575" s="246"/>
    </row>
    <row r="576" spans="1:1">
      <c r="A576" s="246"/>
    </row>
    <row r="577" spans="1:1">
      <c r="A577" s="246"/>
    </row>
    <row r="578" spans="1:1">
      <c r="A578" s="246"/>
    </row>
    <row r="579" spans="1:1">
      <c r="A579" s="246"/>
    </row>
    <row r="580" spans="1:1">
      <c r="A580" s="246"/>
    </row>
    <row r="581" spans="1:1">
      <c r="A581" s="246"/>
    </row>
    <row r="582" spans="1:1">
      <c r="A582" s="246"/>
    </row>
    <row r="583" spans="1:1">
      <c r="A583" s="246"/>
    </row>
    <row r="584" spans="1:1">
      <c r="A584" s="246"/>
    </row>
    <row r="585" spans="1:1">
      <c r="A585" s="246"/>
    </row>
    <row r="586" spans="1:1">
      <c r="A586" s="246"/>
    </row>
    <row r="587" spans="1:1">
      <c r="A587" s="246"/>
    </row>
    <row r="588" spans="1:1">
      <c r="A588" s="246"/>
    </row>
    <row r="589" spans="1:1">
      <c r="A589" s="246"/>
    </row>
    <row r="590" spans="1:1">
      <c r="A590" s="246"/>
    </row>
    <row r="591" spans="1:1">
      <c r="A591" s="246"/>
    </row>
    <row r="592" spans="1:1">
      <c r="A592" s="246"/>
    </row>
    <row r="593" spans="1:1">
      <c r="A593" s="246"/>
    </row>
    <row r="594" spans="1:1">
      <c r="A594" s="246"/>
    </row>
    <row r="595" spans="1:1">
      <c r="A595" s="246"/>
    </row>
    <row r="596" spans="1:1">
      <c r="A596" s="246"/>
    </row>
    <row r="597" spans="1:1">
      <c r="A597" s="246"/>
    </row>
    <row r="598" spans="1:1">
      <c r="A598" s="246"/>
    </row>
    <row r="599" spans="1:1">
      <c r="A599" s="246"/>
    </row>
    <row r="600" spans="1:1">
      <c r="A600" s="246"/>
    </row>
    <row r="601" spans="1:1">
      <c r="A601" s="246"/>
    </row>
    <row r="602" spans="1:1">
      <c r="A602" s="246"/>
    </row>
    <row r="603" spans="1:1">
      <c r="A603" s="246"/>
    </row>
    <row r="604" spans="1:1">
      <c r="A604" s="246"/>
    </row>
    <row r="605" spans="1:1">
      <c r="A605" s="246"/>
    </row>
    <row r="606" spans="1:1">
      <c r="A606" s="246"/>
    </row>
    <row r="607" spans="1:1">
      <c r="A607" s="246"/>
    </row>
    <row r="608" spans="1:1">
      <c r="A608" s="246"/>
    </row>
    <row r="609" spans="1:1">
      <c r="A609" s="246"/>
    </row>
    <row r="610" spans="1:1">
      <c r="A610" s="246"/>
    </row>
  </sheetData>
  <mergeCells count="22">
    <mergeCell ref="A2:E2"/>
    <mergeCell ref="A3:E3"/>
    <mergeCell ref="A32:F32"/>
    <mergeCell ref="A30:B30"/>
    <mergeCell ref="F3:J3"/>
    <mergeCell ref="A4:E4"/>
    <mergeCell ref="A5:E5"/>
    <mergeCell ref="C7:J7"/>
    <mergeCell ref="A87:B87"/>
    <mergeCell ref="G61:J61"/>
    <mergeCell ref="C63:G63"/>
    <mergeCell ref="C8:D8"/>
    <mergeCell ref="C64:D64"/>
    <mergeCell ref="A61:F61"/>
    <mergeCell ref="C36:D36"/>
    <mergeCell ref="A58:B58"/>
    <mergeCell ref="A34:F34"/>
    <mergeCell ref="C35:G35"/>
    <mergeCell ref="A33:F33"/>
    <mergeCell ref="G33:J33"/>
    <mergeCell ref="A62:F62"/>
    <mergeCell ref="A60:F60"/>
  </mergeCells>
  <phoneticPr fontId="0" type="noConversion"/>
  <printOptions horizontalCentered="1"/>
  <pageMargins left="0.4" right="0.4" top="0.4" bottom="0.4" header="0.5" footer="0.5"/>
  <pageSetup fitToHeight="3" orientation="landscape" r:id="rId1"/>
  <headerFooter alignWithMargins="0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6"/>
    <pageSetUpPr fitToPage="1"/>
  </sheetPr>
  <dimension ref="A1:G47"/>
  <sheetViews>
    <sheetView view="pageLayout" topLeftCell="A19" zoomScaleNormal="100" workbookViewId="0">
      <selection activeCell="D40" sqref="D40"/>
    </sheetView>
  </sheetViews>
  <sheetFormatPr defaultRowHeight="13.15"/>
  <cols>
    <col min="1" max="1" width="9" customWidth="1"/>
    <col min="2" max="2" width="41.5703125" bestFit="1" customWidth="1"/>
    <col min="3" max="3" width="3.5703125" style="42" bestFit="1" customWidth="1"/>
    <col min="4" max="7" width="11" customWidth="1"/>
  </cols>
  <sheetData>
    <row r="1" spans="1:7">
      <c r="A1" s="10" t="s">
        <v>44</v>
      </c>
      <c r="B1" s="22"/>
      <c r="C1" s="32" t="s">
        <v>34</v>
      </c>
      <c r="D1" s="22"/>
      <c r="E1" s="44"/>
      <c r="F1" s="22"/>
      <c r="G1" s="2"/>
    </row>
    <row r="2" spans="1:7">
      <c r="A2" s="300" t="s">
        <v>45</v>
      </c>
      <c r="B2" s="292"/>
      <c r="C2" s="34"/>
      <c r="E2" s="42"/>
      <c r="G2" s="3"/>
    </row>
    <row r="3" spans="1:7">
      <c r="A3" s="300" t="s">
        <v>46</v>
      </c>
      <c r="B3" s="292"/>
      <c r="C3" s="311" t="str">
        <f>+Introduction!B2</f>
        <v>City of Buffalo</v>
      </c>
      <c r="D3" s="290"/>
      <c r="E3" s="290"/>
      <c r="F3" s="290"/>
      <c r="G3" s="312"/>
    </row>
    <row r="4" spans="1:7">
      <c r="A4" s="300" t="s">
        <v>47</v>
      </c>
      <c r="B4" s="292"/>
      <c r="C4" s="34"/>
      <c r="E4" s="42"/>
      <c r="G4" s="3"/>
    </row>
    <row r="5" spans="1:7">
      <c r="A5" s="298" t="str">
        <f>TEXT(Introduction!B6,"[$-409]mmmm d, yyyy;@")</f>
        <v>December 31, 2021</v>
      </c>
      <c r="B5" s="309"/>
      <c r="C5" s="252"/>
      <c r="D5" s="20"/>
      <c r="E5" s="45"/>
      <c r="F5" s="20"/>
      <c r="G5" s="5"/>
    </row>
    <row r="6" spans="1:7" ht="15.75" customHeight="1">
      <c r="A6" s="83" t="s">
        <v>48</v>
      </c>
      <c r="B6" s="82" t="s">
        <v>216</v>
      </c>
      <c r="C6" s="286" t="s">
        <v>217</v>
      </c>
      <c r="D6" s="295"/>
      <c r="E6" s="295"/>
      <c r="F6" s="295"/>
      <c r="G6" s="287"/>
    </row>
    <row r="7" spans="1:7" ht="27.75" customHeight="1">
      <c r="A7" s="7"/>
      <c r="B7" s="5"/>
      <c r="C7" s="310" t="s">
        <v>218</v>
      </c>
      <c r="D7" s="304"/>
      <c r="E7" s="143" t="s">
        <v>219</v>
      </c>
      <c r="F7" s="131"/>
      <c r="G7" s="144"/>
    </row>
    <row r="8" spans="1:7" ht="15.95" customHeight="1">
      <c r="A8" s="77"/>
      <c r="B8" s="103" t="s">
        <v>49</v>
      </c>
      <c r="C8" s="32"/>
      <c r="D8" s="26">
        <f>SUM(E8:G8)</f>
        <v>0</v>
      </c>
      <c r="E8" s="26"/>
      <c r="F8" s="101"/>
      <c r="G8" s="101"/>
    </row>
    <row r="9" spans="1:7" ht="15.95" customHeight="1">
      <c r="A9" s="63">
        <v>3100</v>
      </c>
      <c r="B9" s="103" t="s">
        <v>51</v>
      </c>
      <c r="C9" s="33"/>
      <c r="D9" s="37">
        <f t="shared" ref="D9:D46" si="0">SUM(E9:G9)</f>
        <v>0</v>
      </c>
      <c r="E9" s="117"/>
      <c r="F9" s="129"/>
      <c r="G9" s="129"/>
    </row>
    <row r="10" spans="1:7" ht="15.95" customHeight="1">
      <c r="A10" s="18">
        <v>3110</v>
      </c>
      <c r="B10" s="4" t="s">
        <v>53</v>
      </c>
      <c r="C10" s="35"/>
      <c r="D10" s="27">
        <f t="shared" si="0"/>
        <v>0</v>
      </c>
      <c r="E10" s="119"/>
      <c r="F10" s="122"/>
      <c r="G10" s="122"/>
    </row>
    <row r="11" spans="1:7" ht="15.95" customHeight="1">
      <c r="A11" s="16"/>
      <c r="B11" s="125" t="s">
        <v>220</v>
      </c>
      <c r="C11" s="35"/>
      <c r="D11" s="37">
        <v>24683.84</v>
      </c>
      <c r="E11" s="127">
        <v>24683.84</v>
      </c>
      <c r="F11" s="127"/>
      <c r="G11" s="127"/>
    </row>
    <row r="12" spans="1:7" ht="15.95" customHeight="1">
      <c r="A12" s="16">
        <v>3190</v>
      </c>
      <c r="B12" s="14" t="s">
        <v>221</v>
      </c>
      <c r="C12" s="36"/>
      <c r="D12" s="26">
        <f t="shared" si="0"/>
        <v>0</v>
      </c>
      <c r="E12" s="127"/>
      <c r="F12" s="127"/>
      <c r="G12" s="127"/>
    </row>
    <row r="13" spans="1:7" ht="15.95" customHeight="1">
      <c r="A13" s="16"/>
      <c r="B13" s="13" t="s">
        <v>55</v>
      </c>
      <c r="C13" s="32" t="s">
        <v>52</v>
      </c>
      <c r="D13" s="26">
        <v>24683.84</v>
      </c>
      <c r="E13" s="88">
        <v>24683.84</v>
      </c>
      <c r="F13" s="88">
        <f>SUM(F8:F12)</f>
        <v>0</v>
      </c>
      <c r="G13" s="88">
        <f>SUM(G8:G12)</f>
        <v>0</v>
      </c>
    </row>
    <row r="14" spans="1:7" ht="15.95" customHeight="1">
      <c r="A14" s="17">
        <v>3630</v>
      </c>
      <c r="B14" s="10" t="s">
        <v>222</v>
      </c>
      <c r="C14" s="32"/>
      <c r="D14" s="26">
        <f t="shared" si="0"/>
        <v>0</v>
      </c>
      <c r="E14" s="118"/>
      <c r="F14" s="120"/>
      <c r="G14" s="120"/>
    </row>
    <row r="15" spans="1:7" ht="15.95" customHeight="1">
      <c r="A15" s="18">
        <v>3630</v>
      </c>
      <c r="B15" s="4" t="s">
        <v>223</v>
      </c>
      <c r="C15" s="35"/>
      <c r="D15" s="27">
        <f t="shared" si="0"/>
        <v>0</v>
      </c>
      <c r="E15" s="119"/>
      <c r="F15" s="122"/>
      <c r="G15" s="122"/>
    </row>
    <row r="16" spans="1:7" ht="15.95" customHeight="1">
      <c r="A16" s="16">
        <v>3300</v>
      </c>
      <c r="B16" s="13" t="s">
        <v>62</v>
      </c>
      <c r="C16" s="35"/>
      <c r="D16" s="37">
        <f t="shared" si="0"/>
        <v>0</v>
      </c>
      <c r="E16" s="127"/>
      <c r="F16" s="127"/>
      <c r="G16" s="127"/>
    </row>
    <row r="17" spans="1:7" ht="15.95" customHeight="1">
      <c r="A17" s="16"/>
      <c r="B17" s="114"/>
      <c r="C17" s="36"/>
      <c r="D17" s="26">
        <f t="shared" si="0"/>
        <v>0</v>
      </c>
      <c r="E17" s="127"/>
      <c r="F17" s="127"/>
      <c r="G17" s="127"/>
    </row>
    <row r="18" spans="1:7" ht="15.95" customHeight="1">
      <c r="A18" s="16"/>
      <c r="B18" s="114"/>
      <c r="C18" s="36"/>
      <c r="D18" s="26">
        <f t="shared" si="0"/>
        <v>0</v>
      </c>
      <c r="E18" s="127"/>
      <c r="F18" s="127"/>
      <c r="G18" s="127"/>
    </row>
    <row r="19" spans="1:7" ht="15.95" customHeight="1">
      <c r="A19" s="16"/>
      <c r="B19" s="13" t="s">
        <v>74</v>
      </c>
      <c r="C19" s="32" t="s">
        <v>224</v>
      </c>
      <c r="D19" s="26">
        <f t="shared" si="0"/>
        <v>0</v>
      </c>
      <c r="E19" s="88">
        <f>SUM(E16:E18)</f>
        <v>0</v>
      </c>
      <c r="F19" s="88">
        <f>SUM(F16:F18)</f>
        <v>0</v>
      </c>
      <c r="G19" s="88">
        <f>SUM(G16:G18)</f>
        <v>0</v>
      </c>
    </row>
    <row r="20" spans="1:7" ht="15.95" customHeight="1">
      <c r="A20" s="17">
        <v>3600</v>
      </c>
      <c r="B20" s="10" t="s">
        <v>81</v>
      </c>
      <c r="C20" s="32" t="s">
        <v>82</v>
      </c>
      <c r="D20" s="26">
        <f t="shared" si="0"/>
        <v>0</v>
      </c>
      <c r="E20" s="26"/>
      <c r="F20" s="101"/>
      <c r="G20" s="101"/>
    </row>
    <row r="21" spans="1:7" ht="15.95" customHeight="1">
      <c r="A21" s="18">
        <v>3610</v>
      </c>
      <c r="B21" s="4" t="s">
        <v>197</v>
      </c>
      <c r="C21" s="35"/>
      <c r="D21" s="27">
        <f t="shared" si="0"/>
        <v>0</v>
      </c>
      <c r="E21" s="119"/>
      <c r="F21" s="122"/>
      <c r="G21" s="122"/>
    </row>
    <row r="22" spans="1:7" ht="15.95" customHeight="1">
      <c r="A22" s="16"/>
      <c r="B22" s="125" t="s">
        <v>225</v>
      </c>
      <c r="C22" s="35"/>
      <c r="D22" s="37">
        <v>2059.48</v>
      </c>
      <c r="E22" s="127">
        <v>2059.48</v>
      </c>
      <c r="F22" s="127"/>
      <c r="G22" s="127"/>
    </row>
    <row r="23" spans="1:7" ht="15.95" customHeight="1">
      <c r="A23" s="16"/>
      <c r="B23" s="125" t="s">
        <v>219</v>
      </c>
      <c r="C23" s="36"/>
      <c r="D23" s="26">
        <v>21995.919999999998</v>
      </c>
      <c r="E23" s="127">
        <v>21995.919999999998</v>
      </c>
      <c r="F23" s="127"/>
      <c r="G23" s="127"/>
    </row>
    <row r="24" spans="1:7" ht="15.95" customHeight="1">
      <c r="A24" s="16"/>
      <c r="B24" s="13" t="s">
        <v>91</v>
      </c>
      <c r="C24" s="36"/>
      <c r="D24" s="26">
        <v>24055.4</v>
      </c>
      <c r="E24" s="88">
        <v>24055.4</v>
      </c>
      <c r="F24" s="88">
        <f>SUM(F20:F23)</f>
        <v>0</v>
      </c>
      <c r="G24" s="88">
        <f>SUM(G20:G23)</f>
        <v>0</v>
      </c>
    </row>
    <row r="25" spans="1:7" ht="15.95" customHeight="1">
      <c r="A25" s="16"/>
      <c r="B25" s="13" t="s">
        <v>226</v>
      </c>
      <c r="C25" s="32"/>
      <c r="D25" s="26">
        <f>D13+D24</f>
        <v>48739.240000000005</v>
      </c>
      <c r="E25" s="88">
        <v>48739.24</v>
      </c>
      <c r="F25" s="88">
        <f>+F24+F19+F15+F13</f>
        <v>0</v>
      </c>
      <c r="G25" s="88">
        <f>+G24+G19+G15+G13</f>
        <v>0</v>
      </c>
    </row>
    <row r="26" spans="1:7" ht="15.95" customHeight="1">
      <c r="A26" s="17"/>
      <c r="B26" s="10" t="s">
        <v>96</v>
      </c>
      <c r="C26" s="32" t="s">
        <v>227</v>
      </c>
      <c r="D26" s="26">
        <f t="shared" si="0"/>
        <v>0</v>
      </c>
      <c r="E26" s="118"/>
      <c r="F26" s="120"/>
      <c r="G26" s="120"/>
    </row>
    <row r="27" spans="1:7" ht="15.95" customHeight="1">
      <c r="A27" s="63">
        <v>4600</v>
      </c>
      <c r="B27" s="103" t="s">
        <v>228</v>
      </c>
      <c r="C27" s="33"/>
      <c r="D27" s="37">
        <f t="shared" si="0"/>
        <v>0</v>
      </c>
      <c r="E27" s="117"/>
      <c r="F27" s="129"/>
      <c r="G27" s="129"/>
    </row>
    <row r="28" spans="1:7" ht="15.95" customHeight="1">
      <c r="A28" s="7"/>
      <c r="B28" s="4" t="s">
        <v>229</v>
      </c>
      <c r="C28" s="35"/>
      <c r="D28" s="27">
        <f t="shared" si="0"/>
        <v>0</v>
      </c>
      <c r="E28" s="119"/>
      <c r="F28" s="122"/>
      <c r="G28" s="122"/>
    </row>
    <row r="29" spans="1:7" ht="15.95" customHeight="1">
      <c r="A29" s="14"/>
      <c r="B29" s="14" t="s">
        <v>230</v>
      </c>
      <c r="C29" s="35" t="s">
        <v>227</v>
      </c>
      <c r="D29" s="37">
        <f t="shared" si="0"/>
        <v>0</v>
      </c>
      <c r="E29" s="127"/>
      <c r="F29" s="127"/>
      <c r="G29" s="127"/>
    </row>
    <row r="30" spans="1:7" ht="15.95" customHeight="1">
      <c r="A30" s="14"/>
      <c r="B30" s="125" t="s">
        <v>231</v>
      </c>
      <c r="C30" s="36"/>
      <c r="D30" s="26">
        <v>33141</v>
      </c>
      <c r="E30" s="127">
        <v>33141</v>
      </c>
      <c r="F30" s="127"/>
      <c r="G30" s="127"/>
    </row>
    <row r="31" spans="1:7" ht="15.95" customHeight="1">
      <c r="A31" s="14"/>
      <c r="B31" s="114"/>
      <c r="C31" s="36"/>
      <c r="D31" s="26">
        <f t="shared" si="0"/>
        <v>0</v>
      </c>
      <c r="E31" s="127"/>
      <c r="F31" s="127"/>
      <c r="G31" s="127"/>
    </row>
    <row r="32" spans="1:7" ht="15.95" customHeight="1">
      <c r="A32" s="14"/>
      <c r="B32" s="114"/>
      <c r="C32" s="36"/>
      <c r="D32" s="26">
        <f t="shared" si="0"/>
        <v>0</v>
      </c>
      <c r="E32" s="127"/>
      <c r="F32" s="127"/>
      <c r="G32" s="127"/>
    </row>
    <row r="33" spans="1:7" ht="15.95" customHeight="1">
      <c r="A33" s="14"/>
      <c r="B33" s="14" t="s">
        <v>232</v>
      </c>
      <c r="C33" s="36" t="s">
        <v>105</v>
      </c>
      <c r="D33" s="26">
        <f t="shared" si="0"/>
        <v>0</v>
      </c>
      <c r="E33" s="127"/>
      <c r="F33" s="127"/>
      <c r="G33" s="127"/>
    </row>
    <row r="34" spans="1:7" ht="15.95" customHeight="1">
      <c r="A34" s="14"/>
      <c r="B34" s="13" t="s">
        <v>214</v>
      </c>
      <c r="C34" s="36"/>
      <c r="D34" s="26">
        <v>33141</v>
      </c>
      <c r="E34" s="88">
        <v>33141</v>
      </c>
      <c r="F34" s="88">
        <f>SUM(F26:F33)</f>
        <v>0</v>
      </c>
      <c r="G34" s="88">
        <f>SUM(G26:G33)</f>
        <v>0</v>
      </c>
    </row>
    <row r="35" spans="1:7" ht="15.95" customHeight="1">
      <c r="A35" s="15" t="s">
        <v>171</v>
      </c>
      <c r="B35" s="43"/>
      <c r="C35" s="36"/>
      <c r="D35" s="26">
        <v>15598.24</v>
      </c>
      <c r="E35" s="28">
        <v>15598.24</v>
      </c>
      <c r="F35" s="28">
        <f>+F25-F34</f>
        <v>0</v>
      </c>
      <c r="G35" s="28">
        <f>+G25-G34</f>
        <v>0</v>
      </c>
    </row>
    <row r="36" spans="1:7" ht="15.95" customHeight="1">
      <c r="A36" s="151" t="str">
        <f>"Balance, "&amp;TEXT((MONTH(Introduction!B6)&amp;"/"&amp;DAY(Introduction!B6)&amp;"/"&amp;(YEAR(Introduction!B6)-1))+1,"mmmm d, yyyy")</f>
        <v>Balance, January 1, 2021</v>
      </c>
      <c r="B36" s="43"/>
      <c r="C36" s="36"/>
      <c r="D36" s="26">
        <v>14438.99</v>
      </c>
      <c r="E36" s="127">
        <v>14438.99</v>
      </c>
      <c r="F36" s="130"/>
      <c r="G36" s="127"/>
    </row>
    <row r="37" spans="1:7" ht="15.95" customHeight="1">
      <c r="A37" s="15" t="s">
        <v>172</v>
      </c>
      <c r="B37" s="43"/>
      <c r="C37" s="36"/>
      <c r="D37" s="26">
        <f t="shared" si="0"/>
        <v>0</v>
      </c>
      <c r="E37" s="127"/>
      <c r="F37" s="130"/>
      <c r="G37" s="127"/>
    </row>
    <row r="38" spans="1:7" ht="15.95" customHeight="1">
      <c r="A38" s="15" t="s">
        <v>173</v>
      </c>
      <c r="B38" s="43"/>
      <c r="C38" s="36"/>
      <c r="D38" s="26">
        <f t="shared" si="0"/>
        <v>0</v>
      </c>
      <c r="E38" s="127"/>
      <c r="F38" s="130"/>
      <c r="G38" s="127"/>
    </row>
    <row r="39" spans="1:7" ht="15.95" customHeight="1">
      <c r="A39" s="15" t="str">
        <f>"Balance, "&amp;TEXT(Introduction!B6,"[$-409]mmmm d, yyyy;@")</f>
        <v>Balance, December 31, 2021</v>
      </c>
      <c r="B39" s="43"/>
      <c r="C39" s="32"/>
      <c r="D39" s="26">
        <v>30037.23</v>
      </c>
      <c r="E39" s="26">
        <v>30037.23</v>
      </c>
      <c r="F39" s="26">
        <f>+F35+F36+F37-F38</f>
        <v>0</v>
      </c>
      <c r="G39" s="26">
        <f>+G35+G36+G37-G38</f>
        <v>0</v>
      </c>
    </row>
    <row r="40" spans="1:7" ht="15.95" customHeight="1">
      <c r="A40" s="1" t="s">
        <v>174</v>
      </c>
      <c r="B40" s="22"/>
      <c r="C40" s="32"/>
      <c r="D40" s="26">
        <f t="shared" si="0"/>
        <v>0</v>
      </c>
      <c r="E40" s="26"/>
      <c r="F40" s="156"/>
      <c r="G40" s="101"/>
    </row>
    <row r="41" spans="1:7" ht="15.95" customHeight="1">
      <c r="A41" s="4" t="s">
        <v>176</v>
      </c>
      <c r="B41" s="20"/>
      <c r="C41" s="33" t="s">
        <v>233</v>
      </c>
      <c r="D41" s="37">
        <f t="shared" si="0"/>
        <v>0</v>
      </c>
      <c r="E41" s="119"/>
      <c r="F41" s="157"/>
      <c r="G41" s="122"/>
    </row>
    <row r="42" spans="1:7" ht="15.95" customHeight="1">
      <c r="A42" s="1" t="s">
        <v>177</v>
      </c>
      <c r="B42" s="22"/>
      <c r="C42" s="32" t="s">
        <v>233</v>
      </c>
      <c r="D42" s="26">
        <f t="shared" si="0"/>
        <v>0</v>
      </c>
      <c r="E42" s="118"/>
      <c r="F42" s="158"/>
      <c r="G42" s="118"/>
    </row>
    <row r="43" spans="1:7" ht="15.95" customHeight="1">
      <c r="A43" s="4" t="s">
        <v>178</v>
      </c>
      <c r="B43" s="20"/>
      <c r="C43" s="35"/>
      <c r="D43" s="27">
        <f t="shared" si="0"/>
        <v>0</v>
      </c>
      <c r="E43" s="119"/>
      <c r="F43" s="157"/>
      <c r="G43" s="119"/>
    </row>
    <row r="44" spans="1:7" ht="15.95" customHeight="1">
      <c r="A44" s="15" t="s">
        <v>179</v>
      </c>
      <c r="B44" s="43"/>
      <c r="C44" s="35" t="s">
        <v>233</v>
      </c>
      <c r="D44" s="37">
        <f t="shared" si="0"/>
        <v>0</v>
      </c>
      <c r="E44" s="116"/>
      <c r="F44" s="159"/>
      <c r="G44" s="127"/>
    </row>
    <row r="45" spans="1:7" ht="15.95" customHeight="1">
      <c r="A45" s="15"/>
      <c r="B45" s="43"/>
      <c r="C45" s="36"/>
      <c r="D45" s="26">
        <f t="shared" si="0"/>
        <v>0</v>
      </c>
      <c r="E45" s="116"/>
      <c r="F45" s="159"/>
      <c r="G45" s="127"/>
    </row>
    <row r="46" spans="1:7" ht="15.95" customHeight="1">
      <c r="A46" s="15"/>
      <c r="B46" s="47" t="s">
        <v>180</v>
      </c>
      <c r="C46" s="36"/>
      <c r="D46" s="28">
        <f t="shared" si="0"/>
        <v>0</v>
      </c>
      <c r="E46" s="28">
        <f>SUM(E41:E45)</f>
        <v>0</v>
      </c>
      <c r="F46" s="28">
        <f>SUM(F41:F45)</f>
        <v>0</v>
      </c>
      <c r="G46" s="28">
        <f>SUM(G41:G45)</f>
        <v>0</v>
      </c>
    </row>
    <row r="47" spans="1:7">
      <c r="A47" s="188" t="s">
        <v>93</v>
      </c>
      <c r="G47" s="185" t="s">
        <v>234</v>
      </c>
    </row>
  </sheetData>
  <mergeCells count="7">
    <mergeCell ref="C7:D7"/>
    <mergeCell ref="C6:G6"/>
    <mergeCell ref="A2:B2"/>
    <mergeCell ref="A3:B3"/>
    <mergeCell ref="A4:B4"/>
    <mergeCell ref="A5:B5"/>
    <mergeCell ref="C3:G3"/>
  </mergeCells>
  <phoneticPr fontId="0" type="noConversion"/>
  <pageMargins left="0.4" right="0.4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A1:J55"/>
  <sheetViews>
    <sheetView topLeftCell="A14" zoomScale="80" zoomScaleNormal="80" workbookViewId="0">
      <selection activeCell="H33" sqref="H33"/>
    </sheetView>
  </sheetViews>
  <sheetFormatPr defaultRowHeight="13.15"/>
  <cols>
    <col min="1" max="1" width="6.5703125" customWidth="1"/>
    <col min="2" max="2" width="38.42578125" customWidth="1"/>
    <col min="3" max="3" width="2.85546875" customWidth="1"/>
    <col min="4" max="9" width="13.7109375" customWidth="1"/>
  </cols>
  <sheetData>
    <row r="1" spans="1:9">
      <c r="A1" s="76" t="s">
        <v>235</v>
      </c>
      <c r="B1" s="22"/>
      <c r="C1" s="22"/>
      <c r="D1" s="22"/>
      <c r="E1" s="22"/>
      <c r="F1" s="2"/>
      <c r="G1" s="1" t="s">
        <v>34</v>
      </c>
      <c r="H1" s="22"/>
      <c r="I1" s="2"/>
    </row>
    <row r="2" spans="1:9">
      <c r="A2" s="300" t="s">
        <v>200</v>
      </c>
      <c r="B2" s="292"/>
      <c r="C2" s="292"/>
      <c r="D2" s="292"/>
      <c r="E2" s="292"/>
      <c r="F2" s="301"/>
      <c r="G2" s="70"/>
      <c r="I2" s="3"/>
    </row>
    <row r="3" spans="1:9">
      <c r="A3" s="300" t="s">
        <v>201</v>
      </c>
      <c r="B3" s="292"/>
      <c r="C3" s="292"/>
      <c r="D3" s="292"/>
      <c r="E3" s="292"/>
      <c r="F3" s="301"/>
      <c r="G3" s="296" t="str">
        <f>+Introduction!B2</f>
        <v>City of Buffalo</v>
      </c>
      <c r="H3" s="291"/>
      <c r="I3" s="297"/>
    </row>
    <row r="4" spans="1:9">
      <c r="A4" s="305" t="str">
        <f>TEXT(Introduction!B6,"[$-409]mmmm d, yyyy;@")</f>
        <v>December 31, 2021</v>
      </c>
      <c r="B4" s="306"/>
      <c r="C4" s="306"/>
      <c r="D4" s="306"/>
      <c r="E4" s="306"/>
      <c r="F4" s="307"/>
      <c r="G4" s="4"/>
      <c r="H4" s="20"/>
      <c r="I4" s="5"/>
    </row>
    <row r="5" spans="1:9" ht="12.75" customHeight="1">
      <c r="A5" s="81" t="s">
        <v>48</v>
      </c>
      <c r="B5" s="80" t="s">
        <v>216</v>
      </c>
      <c r="C5" s="286" t="s">
        <v>236</v>
      </c>
      <c r="D5" s="295"/>
      <c r="E5" s="295"/>
      <c r="F5" s="295"/>
      <c r="G5" s="295"/>
      <c r="H5" s="295"/>
      <c r="I5" s="295"/>
    </row>
    <row r="6" spans="1:9" ht="27.75" customHeight="1">
      <c r="A6" s="7"/>
      <c r="B6" s="5" t="s">
        <v>237</v>
      </c>
      <c r="C6" s="313" t="s">
        <v>238</v>
      </c>
      <c r="D6" s="314"/>
      <c r="E6" s="84" t="s">
        <v>239</v>
      </c>
      <c r="F6" s="84" t="s">
        <v>240</v>
      </c>
      <c r="G6" s="84" t="s">
        <v>241</v>
      </c>
      <c r="H6" s="133" t="s">
        <v>242</v>
      </c>
      <c r="I6" s="133"/>
    </row>
    <row r="7" spans="1:9" ht="13.5" customHeight="1">
      <c r="A7" s="245"/>
      <c r="B7" s="79" t="s">
        <v>49</v>
      </c>
      <c r="C7" s="1"/>
      <c r="D7" s="29"/>
      <c r="E7" s="101"/>
      <c r="F7" s="101"/>
      <c r="G7" s="102"/>
      <c r="H7" s="101"/>
      <c r="I7" s="101"/>
    </row>
    <row r="8" spans="1:9" ht="13.5" customHeight="1">
      <c r="A8" s="247">
        <v>3471</v>
      </c>
      <c r="B8" s="7" t="s">
        <v>243</v>
      </c>
      <c r="C8" s="4"/>
      <c r="D8" s="30">
        <v>48959.18</v>
      </c>
      <c r="E8" s="122">
        <v>48959.18</v>
      </c>
      <c r="F8" s="122"/>
      <c r="G8" s="123"/>
      <c r="H8" s="122"/>
      <c r="I8" s="122"/>
    </row>
    <row r="9" spans="1:9" ht="13.5" customHeight="1">
      <c r="A9" s="16">
        <v>3441</v>
      </c>
      <c r="B9" s="14" t="s">
        <v>244</v>
      </c>
      <c r="C9" s="15"/>
      <c r="D9" s="30">
        <v>28133.56</v>
      </c>
      <c r="E9" s="127"/>
      <c r="F9" s="127">
        <f>14290.04+13843.52</f>
        <v>28133.56</v>
      </c>
      <c r="G9" s="127"/>
      <c r="H9" s="122"/>
      <c r="I9" s="122"/>
    </row>
    <row r="10" spans="1:9" ht="13.5" customHeight="1">
      <c r="A10" s="16">
        <v>3440</v>
      </c>
      <c r="B10" s="14" t="s">
        <v>245</v>
      </c>
      <c r="C10" s="15"/>
      <c r="D10" s="30">
        <v>35821.31</v>
      </c>
      <c r="E10" s="127"/>
      <c r="F10" s="127"/>
      <c r="G10" s="127">
        <v>35821.31</v>
      </c>
      <c r="H10" s="127"/>
      <c r="I10" s="127"/>
    </row>
    <row r="11" spans="1:9" ht="13.5" customHeight="1">
      <c r="A11" s="16">
        <v>3610</v>
      </c>
      <c r="B11" s="69" t="s">
        <v>246</v>
      </c>
      <c r="C11" s="15"/>
      <c r="D11" s="28">
        <v>1366.92</v>
      </c>
      <c r="E11" s="119">
        <v>1366.92</v>
      </c>
      <c r="F11" s="119"/>
      <c r="G11" s="119"/>
      <c r="H11" s="119"/>
      <c r="I11" s="119"/>
    </row>
    <row r="12" spans="1:9" ht="13.5" customHeight="1">
      <c r="A12" s="16"/>
      <c r="B12" s="125" t="s">
        <v>247</v>
      </c>
      <c r="C12" s="15"/>
      <c r="D12" s="30">
        <v>1331.36</v>
      </c>
      <c r="E12" s="127">
        <f>0.44*D12</f>
        <v>585.79840000000002</v>
      </c>
      <c r="F12" s="127">
        <f>0.32*D12</f>
        <v>426.03519999999997</v>
      </c>
      <c r="G12" s="127">
        <f>D12-E12-F12</f>
        <v>319.52639999999991</v>
      </c>
      <c r="H12" s="127"/>
      <c r="I12" s="127"/>
    </row>
    <row r="13" spans="1:9" ht="13.5" customHeight="1">
      <c r="A13" s="67"/>
      <c r="B13" s="196" t="s">
        <v>248</v>
      </c>
      <c r="C13" s="15"/>
      <c r="D13" s="30">
        <f>E13+F13+G13</f>
        <v>452.44999999999993</v>
      </c>
      <c r="E13" s="127">
        <f>0.44*452.45</f>
        <v>199.078</v>
      </c>
      <c r="F13" s="127">
        <f>0.32*452.45</f>
        <v>144.78399999999999</v>
      </c>
      <c r="G13" s="127">
        <f>452.45-E13-F13</f>
        <v>108.58799999999999</v>
      </c>
      <c r="H13" s="127"/>
      <c r="I13" s="127"/>
    </row>
    <row r="14" spans="1:9" ht="13.5" customHeight="1">
      <c r="A14" s="6"/>
      <c r="B14" s="125" t="s">
        <v>249</v>
      </c>
      <c r="C14" s="15"/>
      <c r="D14" s="30">
        <v>11350</v>
      </c>
      <c r="E14" s="127"/>
      <c r="F14" s="127"/>
      <c r="G14" s="127"/>
      <c r="H14" s="122">
        <v>11350</v>
      </c>
      <c r="I14" s="122"/>
    </row>
    <row r="15" spans="1:9" ht="13.5" customHeight="1">
      <c r="A15" s="6"/>
      <c r="B15" s="13" t="s">
        <v>226</v>
      </c>
      <c r="C15" s="15"/>
      <c r="D15" s="243">
        <f>E15+F15+G15+H15</f>
        <v>127414.78</v>
      </c>
      <c r="E15" s="243">
        <f>SUM(E8:E14)</f>
        <v>51110.9764</v>
      </c>
      <c r="F15" s="243">
        <f>SUM(F8:F14)</f>
        <v>28704.379199999999</v>
      </c>
      <c r="G15" s="243">
        <f>SUM(G9:G14)</f>
        <v>36249.424400000004</v>
      </c>
      <c r="H15" s="28">
        <v>11350</v>
      </c>
      <c r="I15" s="28">
        <f>SUM(I7:I14)</f>
        <v>0</v>
      </c>
    </row>
    <row r="16" spans="1:9" ht="13.5" customHeight="1">
      <c r="A16" s="9"/>
      <c r="B16" s="10" t="s">
        <v>96</v>
      </c>
      <c r="C16" s="1"/>
      <c r="D16" s="26"/>
      <c r="E16" s="118"/>
      <c r="F16" s="120"/>
      <c r="G16" s="111"/>
      <c r="H16" s="120"/>
      <c r="I16" s="120"/>
    </row>
    <row r="17" spans="1:10" ht="13.5" customHeight="1">
      <c r="A17" s="247"/>
      <c r="B17" s="24" t="s">
        <v>250</v>
      </c>
      <c r="C17" s="4"/>
      <c r="D17" s="27">
        <v>11740.96</v>
      </c>
      <c r="E17" s="119">
        <f>0.44*D17</f>
        <v>5166.0223999999998</v>
      </c>
      <c r="F17" s="122">
        <f>0.32*D17</f>
        <v>3757.1071999999999</v>
      </c>
      <c r="G17" s="109">
        <f>D17-E17-F17</f>
        <v>2817.8303999999994</v>
      </c>
      <c r="H17" s="122"/>
      <c r="I17" s="122"/>
    </row>
    <row r="18" spans="1:10" ht="13.5" customHeight="1">
      <c r="A18" s="6"/>
      <c r="B18" s="69" t="s">
        <v>251</v>
      </c>
      <c r="C18" s="4"/>
      <c r="D18" s="30">
        <f>E18+F18</f>
        <v>11176.26</v>
      </c>
      <c r="E18" s="127">
        <f>43.7+3161.39</f>
        <v>3205.0899999999997</v>
      </c>
      <c r="F18" s="127">
        <v>7971.17</v>
      </c>
      <c r="G18" s="127"/>
      <c r="H18" s="122"/>
      <c r="I18" s="122"/>
    </row>
    <row r="19" spans="1:10" ht="13.5" customHeight="1">
      <c r="A19" s="6"/>
      <c r="B19" s="69" t="s">
        <v>252</v>
      </c>
      <c r="C19" s="15"/>
      <c r="D19" s="30">
        <v>355</v>
      </c>
      <c r="E19" s="127">
        <f>355*0.44</f>
        <v>156.19999999999999</v>
      </c>
      <c r="F19" s="127">
        <f>D19*0.32</f>
        <v>113.60000000000001</v>
      </c>
      <c r="G19" s="127">
        <f>D19-E19-F19</f>
        <v>85.2</v>
      </c>
      <c r="H19" s="127"/>
      <c r="I19" s="127"/>
    </row>
    <row r="20" spans="1:10" ht="13.5" customHeight="1">
      <c r="A20" s="6"/>
      <c r="B20" s="69" t="s">
        <v>249</v>
      </c>
      <c r="C20" s="15"/>
      <c r="D20" s="30">
        <v>4635.9799999999996</v>
      </c>
      <c r="E20" s="127"/>
      <c r="F20" s="127"/>
      <c r="G20" s="127"/>
      <c r="H20" s="127">
        <v>4635.9799999999996</v>
      </c>
      <c r="I20" s="127"/>
    </row>
    <row r="21" spans="1:10" ht="13.5" customHeight="1">
      <c r="A21" s="6"/>
      <c r="B21" s="14" t="s">
        <v>253</v>
      </c>
      <c r="C21" s="15"/>
      <c r="D21" s="30">
        <f>E21+F21</f>
        <v>2933.59</v>
      </c>
      <c r="E21" s="127">
        <v>2007.55</v>
      </c>
      <c r="F21" s="127">
        <v>926.04</v>
      </c>
      <c r="G21" s="127"/>
      <c r="H21" s="127"/>
      <c r="I21" s="127"/>
    </row>
    <row r="22" spans="1:10" ht="13.5" customHeight="1">
      <c r="A22" s="6"/>
      <c r="B22" s="69" t="s">
        <v>254</v>
      </c>
      <c r="C22" s="15"/>
      <c r="D22" s="28">
        <f>E22+G22</f>
        <v>54828.83</v>
      </c>
      <c r="E22" s="116">
        <v>24852.11</v>
      </c>
      <c r="F22" s="116"/>
      <c r="G22" s="116">
        <v>29976.720000000001</v>
      </c>
      <c r="H22" s="116"/>
      <c r="I22" s="116"/>
    </row>
    <row r="23" spans="1:10" ht="13.5" customHeight="1">
      <c r="A23" s="16"/>
      <c r="B23" s="145" t="s">
        <v>255</v>
      </c>
      <c r="C23" s="15"/>
      <c r="D23" s="30">
        <v>168</v>
      </c>
      <c r="E23" s="127">
        <v>168</v>
      </c>
      <c r="F23" s="127"/>
      <c r="G23" s="127"/>
      <c r="H23" s="127"/>
      <c r="I23" s="127"/>
    </row>
    <row r="24" spans="1:10" ht="13.5" customHeight="1">
      <c r="A24" s="6"/>
      <c r="B24" s="145" t="s">
        <v>256</v>
      </c>
      <c r="C24" s="4"/>
      <c r="D24" s="30">
        <v>6650</v>
      </c>
      <c r="E24" s="127">
        <v>6650</v>
      </c>
      <c r="F24" s="127"/>
      <c r="G24" s="127"/>
      <c r="H24" s="127"/>
      <c r="I24" s="127"/>
    </row>
    <row r="25" spans="1:10" ht="13.5" customHeight="1">
      <c r="A25" s="6"/>
      <c r="B25" s="145" t="s">
        <v>257</v>
      </c>
      <c r="C25" s="4"/>
      <c r="D25" s="30">
        <v>480</v>
      </c>
      <c r="E25" s="127">
        <v>480</v>
      </c>
      <c r="F25" s="127"/>
      <c r="G25" s="127"/>
      <c r="H25" s="127"/>
      <c r="I25" s="127"/>
    </row>
    <row r="26" spans="1:10" ht="13.5" customHeight="1">
      <c r="A26" s="6"/>
      <c r="B26" s="125" t="s">
        <v>248</v>
      </c>
      <c r="C26" s="15"/>
      <c r="D26" s="30">
        <f>36.2+270+280.57</f>
        <v>586.77</v>
      </c>
      <c r="E26" s="127">
        <f>D26*0.44</f>
        <v>258.17879999999997</v>
      </c>
      <c r="F26" s="127">
        <f>0.32*D26</f>
        <v>187.7664</v>
      </c>
      <c r="G26" s="127">
        <f>D26-E26-F26</f>
        <v>140.82480000000001</v>
      </c>
      <c r="H26" s="127"/>
      <c r="I26" s="127"/>
    </row>
    <row r="27" spans="1:10" ht="13.5" customHeight="1">
      <c r="A27" s="6"/>
      <c r="B27" s="125" t="s">
        <v>258</v>
      </c>
      <c r="C27" s="15"/>
      <c r="D27" s="28">
        <v>15035.4</v>
      </c>
      <c r="E27" s="116">
        <v>15035.4</v>
      </c>
      <c r="F27" s="116"/>
      <c r="G27" s="116"/>
      <c r="H27" s="116"/>
      <c r="I27" s="116"/>
    </row>
    <row r="28" spans="1:10" ht="13.5" customHeight="1">
      <c r="A28" s="6"/>
      <c r="B28" s="13" t="s">
        <v>214</v>
      </c>
      <c r="C28" s="15"/>
      <c r="D28" s="243">
        <f>SUM(D17:D27)</f>
        <v>108590.79</v>
      </c>
      <c r="E28" s="243">
        <f>SUM(E17:E27)</f>
        <v>57978.551200000002</v>
      </c>
      <c r="F28" s="243">
        <f>SUM(F17:F27)</f>
        <v>12955.6836</v>
      </c>
      <c r="G28" s="243">
        <f>SUM(G17:G27)</f>
        <v>33020.575199999999</v>
      </c>
      <c r="H28" s="243">
        <v>4635.9799999999996</v>
      </c>
      <c r="I28" s="28">
        <f>SUM(I16:I27)</f>
        <v>0</v>
      </c>
    </row>
    <row r="29" spans="1:10" ht="13.5" customHeight="1">
      <c r="A29" s="72" t="s">
        <v>171</v>
      </c>
      <c r="B29" s="60"/>
      <c r="C29" s="15"/>
      <c r="D29" s="28">
        <f>D15-D28</f>
        <v>18823.990000000005</v>
      </c>
      <c r="E29" s="28">
        <f>E15-E28</f>
        <v>-6867.5748000000021</v>
      </c>
      <c r="F29" s="28">
        <f>F15-F28</f>
        <v>15748.695599999999</v>
      </c>
      <c r="G29" s="28">
        <f>G15-G28</f>
        <v>3228.8492000000042</v>
      </c>
      <c r="H29" s="28">
        <f>+H15-H28</f>
        <v>6714.02</v>
      </c>
      <c r="I29" s="28">
        <f>+I15-I28</f>
        <v>0</v>
      </c>
    </row>
    <row r="30" spans="1:10" ht="13.5" customHeight="1">
      <c r="A30" s="72" t="str">
        <f>"Balance, "&amp;TEXT((MONTH(Introduction!B6)&amp;"/"&amp;DAY(Introduction!B6)&amp;"/"&amp;(YEAR(Introduction!B6)-1))+1,"mmmm d, yyyy")</f>
        <v>Balance, January 1, 2021</v>
      </c>
      <c r="B30" s="60"/>
      <c r="C30" s="15"/>
      <c r="D30" s="28">
        <v>176987.2</v>
      </c>
      <c r="E30" s="127">
        <v>21577.68</v>
      </c>
      <c r="F30" s="127">
        <v>152042.54999999999</v>
      </c>
      <c r="G30" s="127">
        <v>3366.97</v>
      </c>
      <c r="H30" s="127"/>
      <c r="I30" s="127"/>
    </row>
    <row r="31" spans="1:10" ht="13.5" customHeight="1">
      <c r="A31" s="72" t="s">
        <v>172</v>
      </c>
      <c r="B31" s="60"/>
      <c r="C31" s="15"/>
      <c r="D31" s="28">
        <v>11740.96</v>
      </c>
      <c r="E31" s="127">
        <v>5166.0200000000004</v>
      </c>
      <c r="F31" s="127">
        <v>3757.11</v>
      </c>
      <c r="G31" s="127">
        <v>2817.83</v>
      </c>
      <c r="H31" s="127"/>
      <c r="I31" s="127"/>
      <c r="J31" s="149"/>
    </row>
    <row r="32" spans="1:10" ht="13.5" customHeight="1">
      <c r="A32" s="72" t="s">
        <v>173</v>
      </c>
      <c r="B32" s="60"/>
      <c r="C32" s="15"/>
      <c r="D32" s="28"/>
      <c r="E32" s="127"/>
      <c r="F32" s="127"/>
      <c r="G32" s="127"/>
      <c r="H32" s="127"/>
      <c r="I32" s="127"/>
      <c r="J32" s="149"/>
    </row>
    <row r="33" spans="1:9" ht="13.5" customHeight="1">
      <c r="A33" s="72" t="str">
        <f>"Balance, "&amp;TEXT(Introduction!B6,"[$-409]mmmm d, yyyy;@")</f>
        <v>Balance, December 31, 2021</v>
      </c>
      <c r="B33" s="60"/>
      <c r="C33" s="1"/>
      <c r="D33" s="26">
        <f>SUM(D29:D32)</f>
        <v>207552.15</v>
      </c>
      <c r="E33" s="28">
        <f>SUM(E29:E32)</f>
        <v>19876.125199999999</v>
      </c>
      <c r="F33" s="28">
        <f>SUM(F29:F32)</f>
        <v>171548.35559999998</v>
      </c>
      <c r="G33" s="28">
        <f>SUM(G29:G32)</f>
        <v>9413.6492000000035</v>
      </c>
      <c r="H33" s="28">
        <v>6714.02</v>
      </c>
      <c r="I33" s="28">
        <f>+I29+I30+I31-I32</f>
        <v>0</v>
      </c>
    </row>
    <row r="34" spans="1:9" ht="13.5" customHeight="1">
      <c r="A34" s="73" t="s">
        <v>174</v>
      </c>
      <c r="B34" s="22"/>
      <c r="C34" s="1"/>
      <c r="D34" s="26">
        <f t="shared" ref="D34:D40" si="0">SUM(E34:I34)</f>
        <v>0</v>
      </c>
      <c r="E34" s="26"/>
      <c r="F34" s="101"/>
      <c r="G34" s="101"/>
      <c r="H34" s="101"/>
      <c r="I34" s="101"/>
    </row>
    <row r="35" spans="1:9" ht="13.5" customHeight="1">
      <c r="A35" s="74" t="s">
        <v>176</v>
      </c>
      <c r="B35" s="20"/>
      <c r="C35" s="4"/>
      <c r="D35" s="27">
        <f t="shared" si="0"/>
        <v>0</v>
      </c>
      <c r="E35" s="119"/>
      <c r="F35" s="122"/>
      <c r="G35" s="122"/>
      <c r="H35" s="122"/>
      <c r="I35" s="122"/>
    </row>
    <row r="36" spans="1:9" ht="13.5" customHeight="1">
      <c r="A36" s="74" t="s">
        <v>177</v>
      </c>
      <c r="B36" s="5"/>
      <c r="C36" s="4"/>
      <c r="D36" s="27">
        <f t="shared" si="0"/>
        <v>0</v>
      </c>
      <c r="E36" s="122"/>
      <c r="F36" s="122"/>
      <c r="G36" s="122"/>
      <c r="H36" s="122"/>
      <c r="I36" s="122"/>
    </row>
    <row r="37" spans="1:9" ht="13.5" customHeight="1">
      <c r="A37" s="72" t="s">
        <v>178</v>
      </c>
      <c r="B37" s="60"/>
      <c r="C37" s="15"/>
      <c r="D37" s="28">
        <f t="shared" si="0"/>
        <v>0</v>
      </c>
      <c r="E37" s="127"/>
      <c r="F37" s="127"/>
      <c r="G37" s="127"/>
      <c r="H37" s="127"/>
      <c r="I37" s="127"/>
    </row>
    <row r="38" spans="1:9" ht="13.5" customHeight="1">
      <c r="A38" s="72" t="s">
        <v>179</v>
      </c>
      <c r="B38" s="60"/>
      <c r="C38" s="15"/>
      <c r="D38" s="28">
        <f t="shared" si="0"/>
        <v>0</v>
      </c>
      <c r="E38" s="127"/>
      <c r="F38" s="127"/>
      <c r="G38" s="127"/>
      <c r="H38" s="127"/>
      <c r="I38" s="127"/>
    </row>
    <row r="39" spans="1:9" ht="13.5" customHeight="1">
      <c r="A39" s="72"/>
      <c r="B39" s="60"/>
      <c r="C39" s="15"/>
      <c r="D39" s="28">
        <f t="shared" si="0"/>
        <v>0</v>
      </c>
      <c r="E39" s="127"/>
      <c r="F39" s="127"/>
      <c r="G39" s="127"/>
      <c r="H39" s="127"/>
      <c r="I39" s="127"/>
    </row>
    <row r="40" spans="1:9" ht="13.5" customHeight="1">
      <c r="A40" s="72"/>
      <c r="B40" s="75" t="s">
        <v>180</v>
      </c>
      <c r="C40" s="15"/>
      <c r="D40" s="28">
        <f t="shared" si="0"/>
        <v>0</v>
      </c>
      <c r="E40" s="28">
        <f>SUM(E34:E39)</f>
        <v>0</v>
      </c>
      <c r="F40" s="28">
        <f>SUM(F34:F39)</f>
        <v>0</v>
      </c>
      <c r="G40" s="28">
        <f>SUM(G34:G39)</f>
        <v>0</v>
      </c>
      <c r="H40" s="28">
        <f>SUM(H34:H39)</f>
        <v>0</v>
      </c>
      <c r="I40" s="28">
        <f>SUM(I34:I39)</f>
        <v>0</v>
      </c>
    </row>
    <row r="41" spans="1:9">
      <c r="A41" s="188" t="s">
        <v>93</v>
      </c>
      <c r="C41" s="42"/>
      <c r="G41" s="19"/>
      <c r="H41" s="41"/>
      <c r="I41" s="185" t="s">
        <v>259</v>
      </c>
    </row>
    <row r="42" spans="1:9">
      <c r="D42" s="41"/>
      <c r="E42" s="41"/>
      <c r="F42" s="41"/>
      <c r="G42" s="41"/>
      <c r="H42" s="41"/>
      <c r="I42" s="41"/>
    </row>
    <row r="43" spans="1:9">
      <c r="D43" s="41"/>
      <c r="E43" s="41"/>
      <c r="F43" s="41"/>
      <c r="G43" s="41"/>
      <c r="H43" s="41"/>
      <c r="I43" s="41"/>
    </row>
    <row r="44" spans="1:9">
      <c r="D44" s="41"/>
      <c r="E44" s="41"/>
      <c r="F44" s="41"/>
      <c r="G44" s="41"/>
      <c r="H44" s="41"/>
      <c r="I44" s="41"/>
    </row>
    <row r="45" spans="1:9">
      <c r="D45" s="41"/>
      <c r="E45" s="41"/>
      <c r="F45" s="41"/>
      <c r="G45" s="41"/>
      <c r="H45" s="41"/>
      <c r="I45" s="41"/>
    </row>
    <row r="46" spans="1:9">
      <c r="D46" s="41"/>
      <c r="E46" s="41"/>
      <c r="F46" s="41"/>
      <c r="G46" s="41"/>
      <c r="H46" s="41"/>
      <c r="I46" s="41"/>
    </row>
    <row r="47" spans="1:9">
      <c r="D47" s="41"/>
      <c r="E47" s="41"/>
      <c r="F47" s="41"/>
      <c r="G47" s="41"/>
      <c r="H47" s="41"/>
      <c r="I47" s="41"/>
    </row>
    <row r="48" spans="1:9">
      <c r="D48" s="41"/>
      <c r="E48" s="41"/>
      <c r="F48" s="41"/>
      <c r="G48" s="41"/>
      <c r="H48" s="41"/>
      <c r="I48" s="41"/>
    </row>
    <row r="49" spans="4:9">
      <c r="D49" s="41"/>
      <c r="E49" s="41"/>
      <c r="F49" s="41"/>
      <c r="G49" s="41"/>
      <c r="H49" s="41"/>
      <c r="I49" s="41"/>
    </row>
    <row r="50" spans="4:9">
      <c r="D50" s="41"/>
      <c r="E50" s="41"/>
      <c r="F50" s="41"/>
      <c r="G50" s="41"/>
      <c r="H50" s="41"/>
      <c r="I50" s="41"/>
    </row>
    <row r="51" spans="4:9">
      <c r="D51" s="41"/>
      <c r="E51" s="41"/>
      <c r="F51" s="41"/>
      <c r="G51" s="41"/>
      <c r="H51" s="41"/>
      <c r="I51" s="41"/>
    </row>
    <row r="52" spans="4:9">
      <c r="D52" s="41"/>
      <c r="E52" s="41"/>
      <c r="F52" s="41"/>
      <c r="G52" s="41"/>
      <c r="H52" s="41"/>
      <c r="I52" s="41"/>
    </row>
    <row r="53" spans="4:9">
      <c r="D53" s="41"/>
      <c r="E53" s="41"/>
      <c r="F53" s="41"/>
      <c r="G53" s="41"/>
      <c r="H53" s="41"/>
      <c r="I53" s="41"/>
    </row>
    <row r="54" spans="4:9">
      <c r="D54" s="41"/>
      <c r="E54" s="41"/>
      <c r="F54" s="41"/>
      <c r="G54" s="41"/>
      <c r="H54" s="41"/>
      <c r="I54" s="41"/>
    </row>
    <row r="55" spans="4:9">
      <c r="D55" s="41"/>
      <c r="E55" s="41"/>
      <c r="F55" s="41"/>
      <c r="G55" s="41"/>
      <c r="H55" s="41"/>
      <c r="I55" s="41"/>
    </row>
  </sheetData>
  <mergeCells count="6">
    <mergeCell ref="C6:D6"/>
    <mergeCell ref="C5:I5"/>
    <mergeCell ref="A2:F2"/>
    <mergeCell ref="A3:F3"/>
    <mergeCell ref="A4:F4"/>
    <mergeCell ref="G3:I3"/>
  </mergeCells>
  <phoneticPr fontId="0" type="noConversion"/>
  <pageMargins left="0.4" right="0.4" top="0.5" bottom="0.5" header="0.5" footer="0.5"/>
  <pageSetup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6"/>
    <pageSetUpPr fitToPage="1"/>
  </sheetPr>
  <dimension ref="A1:G35"/>
  <sheetViews>
    <sheetView zoomScaleNormal="100" zoomScalePageLayoutView="90" workbookViewId="0">
      <selection activeCell="E8" sqref="E8"/>
    </sheetView>
  </sheetViews>
  <sheetFormatPr defaultRowHeight="13.15"/>
  <cols>
    <col min="1" max="1" width="9" customWidth="1"/>
    <col min="2" max="2" width="41.5703125" bestFit="1" customWidth="1"/>
    <col min="3" max="3" width="3.5703125" bestFit="1" customWidth="1"/>
    <col min="4" max="7" width="11" customWidth="1"/>
  </cols>
  <sheetData>
    <row r="1" spans="1:7">
      <c r="A1" s="10" t="s">
        <v>260</v>
      </c>
      <c r="B1" s="22"/>
      <c r="C1" s="1" t="s">
        <v>34</v>
      </c>
      <c r="D1" s="22"/>
      <c r="E1" s="44"/>
      <c r="F1" s="22"/>
      <c r="G1" s="2"/>
    </row>
    <row r="2" spans="1:7">
      <c r="A2" s="300" t="s">
        <v>45</v>
      </c>
      <c r="B2" s="292"/>
      <c r="C2" s="34"/>
      <c r="E2" s="42"/>
      <c r="G2" s="3"/>
    </row>
    <row r="3" spans="1:7">
      <c r="A3" s="300" t="s">
        <v>46</v>
      </c>
      <c r="B3" s="292"/>
      <c r="C3" s="311" t="str">
        <f>+Introduction!B2</f>
        <v>City of Buffalo</v>
      </c>
      <c r="D3" s="290"/>
      <c r="E3" s="290"/>
      <c r="F3" s="290"/>
      <c r="G3" s="312"/>
    </row>
    <row r="4" spans="1:7">
      <c r="A4" s="300" t="s">
        <v>47</v>
      </c>
      <c r="B4" s="292"/>
      <c r="C4" s="34"/>
      <c r="E4" s="42"/>
      <c r="G4" s="3"/>
    </row>
    <row r="5" spans="1:7">
      <c r="A5" s="298" t="str">
        <f>TEXT(Introduction!B6,"[$-409]mmmm d, yyyy;@")</f>
        <v>December 31, 2021</v>
      </c>
      <c r="B5" s="309"/>
      <c r="C5" s="252"/>
      <c r="D5" s="20"/>
      <c r="E5" s="45"/>
      <c r="F5" s="20"/>
      <c r="G5" s="5"/>
    </row>
    <row r="6" spans="1:7" ht="15.75" customHeight="1">
      <c r="A6" s="83" t="s">
        <v>48</v>
      </c>
      <c r="B6" s="82" t="s">
        <v>216</v>
      </c>
      <c r="C6" s="286" t="s">
        <v>261</v>
      </c>
      <c r="D6" s="295"/>
      <c r="E6" s="295"/>
      <c r="F6" s="295"/>
      <c r="G6" s="287"/>
    </row>
    <row r="7" spans="1:7" ht="27.75" customHeight="1">
      <c r="A7" s="7"/>
      <c r="B7" s="5"/>
      <c r="C7" s="316" t="s">
        <v>262</v>
      </c>
      <c r="D7" s="317"/>
      <c r="E7" s="191"/>
      <c r="F7" s="141"/>
      <c r="G7" s="142"/>
    </row>
    <row r="8" spans="1:7" ht="21.95" customHeight="1">
      <c r="A8" s="77"/>
      <c r="B8" s="79" t="s">
        <v>49</v>
      </c>
      <c r="C8" s="1"/>
      <c r="D8" s="26"/>
      <c r="E8" s="120"/>
      <c r="F8" s="120"/>
      <c r="G8" s="120"/>
    </row>
    <row r="9" spans="1:7" ht="21.95" customHeight="1">
      <c r="A9" s="63"/>
      <c r="B9" s="79" t="s">
        <v>81</v>
      </c>
      <c r="C9" s="70"/>
      <c r="D9" s="37"/>
      <c r="E9" s="129"/>
      <c r="F9" s="129"/>
      <c r="G9" s="129"/>
    </row>
    <row r="10" spans="1:7" ht="21.95" customHeight="1">
      <c r="A10" s="18"/>
      <c r="B10" s="7" t="s">
        <v>197</v>
      </c>
      <c r="C10" s="4"/>
      <c r="D10" s="27"/>
      <c r="E10" s="122"/>
      <c r="F10" s="122"/>
      <c r="G10" s="122"/>
    </row>
    <row r="11" spans="1:7" ht="21.95" customHeight="1">
      <c r="A11" s="16"/>
      <c r="B11" s="114" t="s">
        <v>225</v>
      </c>
      <c r="C11" s="15"/>
      <c r="D11" s="27"/>
      <c r="E11" s="171"/>
      <c r="F11" s="127"/>
      <c r="G11" s="127"/>
    </row>
    <row r="12" spans="1:7" ht="21.95" customHeight="1">
      <c r="A12" s="16"/>
      <c r="B12" s="114" t="s">
        <v>263</v>
      </c>
      <c r="C12" s="15"/>
      <c r="D12" s="27"/>
      <c r="E12" s="127"/>
      <c r="F12" s="127"/>
      <c r="G12" s="127"/>
    </row>
    <row r="13" spans="1:7" ht="21.95" customHeight="1">
      <c r="A13" s="16"/>
      <c r="B13" s="69" t="s">
        <v>264</v>
      </c>
      <c r="C13" s="15"/>
      <c r="D13" s="27"/>
      <c r="E13" s="88"/>
      <c r="F13" s="88"/>
      <c r="G13" s="88"/>
    </row>
    <row r="14" spans="1:7" ht="21.95" customHeight="1">
      <c r="A14" s="17"/>
      <c r="B14" s="8" t="s">
        <v>226</v>
      </c>
      <c r="C14" s="1"/>
      <c r="D14" s="37"/>
      <c r="E14" s="26"/>
      <c r="F14" s="26">
        <f>SUM(F10:F13)</f>
        <v>0</v>
      </c>
      <c r="G14" s="26">
        <f>SUM(G10:G13)</f>
        <v>0</v>
      </c>
    </row>
    <row r="15" spans="1:7" ht="21.95" customHeight="1">
      <c r="A15" s="17"/>
      <c r="B15" s="87" t="s">
        <v>96</v>
      </c>
      <c r="C15" s="1"/>
      <c r="D15" s="26"/>
      <c r="E15" s="26"/>
      <c r="F15" s="101"/>
      <c r="G15" s="101"/>
    </row>
    <row r="16" spans="1:7" ht="21.95" customHeight="1">
      <c r="A16" s="18"/>
      <c r="B16" s="105" t="s">
        <v>265</v>
      </c>
      <c r="C16" s="4"/>
      <c r="D16" s="27"/>
      <c r="E16" s="119"/>
      <c r="F16" s="122"/>
      <c r="G16" s="122"/>
    </row>
    <row r="17" spans="1:7" ht="21.95" customHeight="1">
      <c r="A17" s="18"/>
      <c r="B17" s="115" t="s">
        <v>266</v>
      </c>
      <c r="C17" s="4"/>
      <c r="D17" s="27"/>
      <c r="E17" s="122"/>
      <c r="F17" s="122"/>
      <c r="G17" s="122"/>
    </row>
    <row r="18" spans="1:7" ht="21.95" customHeight="1">
      <c r="A18" s="16"/>
      <c r="B18" s="114" t="s">
        <v>267</v>
      </c>
      <c r="C18" s="15"/>
      <c r="D18" s="27"/>
      <c r="E18" s="127"/>
      <c r="F18" s="127"/>
      <c r="G18" s="127"/>
    </row>
    <row r="19" spans="1:7" ht="21.95" customHeight="1">
      <c r="A19" s="16"/>
      <c r="B19" s="125" t="s">
        <v>268</v>
      </c>
      <c r="C19" s="1"/>
      <c r="D19" s="27"/>
      <c r="E19" s="127"/>
      <c r="F19" s="127"/>
      <c r="G19" s="127"/>
    </row>
    <row r="20" spans="1:7" ht="21.95" customHeight="1">
      <c r="A20" s="16"/>
      <c r="B20" s="145" t="s">
        <v>71</v>
      </c>
      <c r="C20" s="15"/>
      <c r="D20" s="27"/>
      <c r="E20" s="127"/>
      <c r="F20" s="127"/>
      <c r="G20" s="127"/>
    </row>
    <row r="21" spans="1:7" ht="21.95" customHeight="1">
      <c r="A21" s="18"/>
      <c r="B21" s="115"/>
      <c r="C21" s="4"/>
      <c r="D21" s="27"/>
      <c r="E21" s="122"/>
      <c r="F21" s="122"/>
      <c r="G21" s="122"/>
    </row>
    <row r="22" spans="1:7" ht="21.95" customHeight="1">
      <c r="A22" s="16"/>
      <c r="B22" s="13" t="s">
        <v>214</v>
      </c>
      <c r="C22" s="15"/>
      <c r="D22" s="27"/>
      <c r="E22" s="88">
        <f>SUM(E17:E21)</f>
        <v>0</v>
      </c>
      <c r="F22" s="88">
        <f>SUM(F16:F21)</f>
        <v>0</v>
      </c>
      <c r="G22" s="88">
        <f>SUM(G16:G21)</f>
        <v>0</v>
      </c>
    </row>
    <row r="23" spans="1:7" ht="21.95" customHeight="1">
      <c r="A23" s="15" t="s">
        <v>171</v>
      </c>
      <c r="B23" s="43"/>
      <c r="C23" s="36"/>
      <c r="D23" s="27"/>
      <c r="E23" s="28"/>
      <c r="F23" s="28">
        <f>+F14-F22</f>
        <v>0</v>
      </c>
      <c r="G23" s="28">
        <f>+G14-G22</f>
        <v>0</v>
      </c>
    </row>
    <row r="24" spans="1:7" ht="21.95" customHeight="1">
      <c r="A24" s="151" t="str">
        <f>"Balance, "&amp;TEXT((MONTH(Introduction!B6)&amp;"/"&amp;DAY(Introduction!B6)&amp;"/"&amp;(YEAR(Introduction!B6)-1))+1,"mmmm d, yyyy")</f>
        <v>Balance, January 1, 2021</v>
      </c>
      <c r="B24" s="43"/>
      <c r="C24" s="36"/>
      <c r="D24" s="27"/>
      <c r="E24" s="127"/>
      <c r="F24" s="130"/>
      <c r="G24" s="127"/>
    </row>
    <row r="25" spans="1:7" ht="21.95" customHeight="1">
      <c r="A25" s="15" t="s">
        <v>172</v>
      </c>
      <c r="B25" s="43"/>
      <c r="C25" s="36"/>
      <c r="D25" s="27"/>
      <c r="E25" s="127"/>
      <c r="F25" s="130"/>
      <c r="G25" s="127"/>
    </row>
    <row r="26" spans="1:7" ht="21.95" customHeight="1">
      <c r="A26" s="15" t="s">
        <v>173</v>
      </c>
      <c r="B26" s="43"/>
      <c r="C26" s="36"/>
      <c r="D26" s="27"/>
      <c r="E26" s="127"/>
      <c r="F26" s="130"/>
      <c r="G26" s="127"/>
    </row>
    <row r="27" spans="1:7" ht="21.95" customHeight="1">
      <c r="A27" s="15" t="str">
        <f>"Balance, "&amp;TEXT(Introduction!B6,"[$-409]mmmm d, yyyy;@")</f>
        <v>Balance, December 31, 2021</v>
      </c>
      <c r="B27" s="43"/>
      <c r="C27" s="32"/>
      <c r="D27" s="37"/>
      <c r="E27" s="28"/>
      <c r="F27" s="28">
        <f>+F23+F24+F25-F26</f>
        <v>0</v>
      </c>
      <c r="G27" s="28">
        <f>+G23+G24+G25-G26</f>
        <v>0</v>
      </c>
    </row>
    <row r="28" spans="1:7" ht="21.95" customHeight="1">
      <c r="A28" s="1" t="s">
        <v>174</v>
      </c>
      <c r="B28" s="22"/>
      <c r="C28" s="32"/>
      <c r="D28" s="26">
        <f t="shared" ref="D28:D34" si="0">SUM(E28:G28)</f>
        <v>0</v>
      </c>
      <c r="E28" s="26"/>
      <c r="F28" s="156"/>
      <c r="G28" s="101"/>
    </row>
    <row r="29" spans="1:7" ht="21.95" customHeight="1">
      <c r="A29" s="4" t="s">
        <v>176</v>
      </c>
      <c r="B29" s="20"/>
      <c r="C29" s="35"/>
      <c r="D29" s="27">
        <f t="shared" si="0"/>
        <v>0</v>
      </c>
      <c r="E29" s="119"/>
      <c r="F29" s="157"/>
      <c r="G29" s="122"/>
    </row>
    <row r="30" spans="1:7" ht="21.95" customHeight="1">
      <c r="A30" s="1" t="s">
        <v>177</v>
      </c>
      <c r="B30" s="22"/>
      <c r="C30" s="33"/>
      <c r="D30" s="37">
        <f t="shared" si="0"/>
        <v>0</v>
      </c>
      <c r="E30" s="118"/>
      <c r="F30" s="158"/>
      <c r="G30" s="120"/>
    </row>
    <row r="31" spans="1:7" ht="21.95" customHeight="1">
      <c r="A31" s="4" t="s">
        <v>178</v>
      </c>
      <c r="B31" s="20"/>
      <c r="C31" s="35"/>
      <c r="D31" s="27">
        <f t="shared" si="0"/>
        <v>0</v>
      </c>
      <c r="E31" s="119"/>
      <c r="F31" s="157"/>
      <c r="G31" s="122"/>
    </row>
    <row r="32" spans="1:7" ht="21.95" customHeight="1">
      <c r="A32" s="15" t="s">
        <v>179</v>
      </c>
      <c r="B32" s="43"/>
      <c r="C32" s="35"/>
      <c r="D32" s="27">
        <f t="shared" si="0"/>
        <v>0</v>
      </c>
      <c r="E32" s="119"/>
      <c r="F32" s="159"/>
      <c r="G32" s="127"/>
    </row>
    <row r="33" spans="1:7" ht="21.95" customHeight="1">
      <c r="A33" s="15"/>
      <c r="B33" s="43"/>
      <c r="C33" s="36"/>
      <c r="D33" s="27">
        <f t="shared" si="0"/>
        <v>0</v>
      </c>
      <c r="E33" s="116"/>
      <c r="F33" s="159"/>
      <c r="G33" s="127"/>
    </row>
    <row r="34" spans="1:7" ht="21.95" customHeight="1">
      <c r="A34" s="15"/>
      <c r="B34" s="47" t="s">
        <v>180</v>
      </c>
      <c r="C34" s="36"/>
      <c r="D34" s="27">
        <f t="shared" si="0"/>
        <v>0</v>
      </c>
      <c r="E34" s="28">
        <f>SUM(E29:E33)</f>
        <v>0</v>
      </c>
      <c r="F34" s="28">
        <f>SUM(F29:F33)</f>
        <v>0</v>
      </c>
      <c r="G34" s="28">
        <f>SUM(G29:G33)</f>
        <v>0</v>
      </c>
    </row>
    <row r="35" spans="1:7" ht="14.25" customHeight="1">
      <c r="A35" s="249" t="s">
        <v>269</v>
      </c>
      <c r="F35" s="315" t="s">
        <v>93</v>
      </c>
      <c r="G35" s="315"/>
    </row>
  </sheetData>
  <mergeCells count="8">
    <mergeCell ref="F35:G35"/>
    <mergeCell ref="C6:G6"/>
    <mergeCell ref="C7:D7"/>
    <mergeCell ref="A2:B2"/>
    <mergeCell ref="A3:B3"/>
    <mergeCell ref="A4:B4"/>
    <mergeCell ref="A5:B5"/>
    <mergeCell ref="C3:G3"/>
  </mergeCells>
  <phoneticPr fontId="0" type="noConversion"/>
  <pageMargins left="0.4" right="0.4" top="0.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6"/>
    <pageSetUpPr fitToPage="1"/>
  </sheetPr>
  <dimension ref="A1:G47"/>
  <sheetViews>
    <sheetView tabSelected="1" zoomScaleNormal="100" workbookViewId="0">
      <selection activeCell="E34" sqref="E34:G34"/>
    </sheetView>
  </sheetViews>
  <sheetFormatPr defaultRowHeight="13.15"/>
  <cols>
    <col min="1" max="1" width="9" customWidth="1"/>
    <col min="2" max="2" width="41.5703125" bestFit="1" customWidth="1"/>
    <col min="3" max="3" width="3.5703125" bestFit="1" customWidth="1"/>
    <col min="4" max="7" width="11" customWidth="1"/>
  </cols>
  <sheetData>
    <row r="1" spans="1:7">
      <c r="A1" s="10" t="s">
        <v>270</v>
      </c>
      <c r="B1" s="22"/>
      <c r="C1" s="1" t="s">
        <v>34</v>
      </c>
      <c r="D1" s="22"/>
      <c r="E1" s="44"/>
      <c r="F1" s="22"/>
      <c r="G1" s="2"/>
    </row>
    <row r="2" spans="1:7">
      <c r="A2" s="300" t="s">
        <v>45</v>
      </c>
      <c r="B2" s="292"/>
      <c r="C2" s="34"/>
      <c r="E2" s="42"/>
      <c r="G2" s="3"/>
    </row>
    <row r="3" spans="1:7">
      <c r="A3" s="300" t="s">
        <v>46</v>
      </c>
      <c r="B3" s="292"/>
      <c r="C3" s="311" t="str">
        <f>+Introduction!B2</f>
        <v>City of Buffalo</v>
      </c>
      <c r="D3" s="290"/>
      <c r="E3" s="290"/>
      <c r="F3" s="290"/>
      <c r="G3" s="312"/>
    </row>
    <row r="4" spans="1:7">
      <c r="A4" s="300" t="s">
        <v>47</v>
      </c>
      <c r="B4" s="292"/>
      <c r="C4" s="34"/>
      <c r="E4" s="42"/>
      <c r="G4" s="3"/>
    </row>
    <row r="5" spans="1:7">
      <c r="A5" s="298" t="str">
        <f>TEXT(Introduction!B6,"[$-409]mmmm d, yyyy;@")</f>
        <v>December 31, 2021</v>
      </c>
      <c r="B5" s="309"/>
      <c r="C5" s="252"/>
      <c r="D5" s="20"/>
      <c r="E5" s="45"/>
      <c r="F5" s="20"/>
      <c r="G5" s="5"/>
    </row>
    <row r="6" spans="1:7" ht="15.75" customHeight="1">
      <c r="A6" s="83" t="s">
        <v>48</v>
      </c>
      <c r="B6" s="82" t="s">
        <v>216</v>
      </c>
      <c r="C6" s="286" t="s">
        <v>271</v>
      </c>
      <c r="D6" s="295"/>
      <c r="E6" s="295"/>
      <c r="F6" s="295"/>
      <c r="G6" s="287"/>
    </row>
    <row r="7" spans="1:7" ht="27.75" customHeight="1">
      <c r="A7" s="7"/>
      <c r="B7" s="5"/>
      <c r="C7" s="316" t="s">
        <v>272</v>
      </c>
      <c r="D7" s="317"/>
      <c r="E7" s="140" t="s">
        <v>273</v>
      </c>
      <c r="F7" s="141" t="s">
        <v>274</v>
      </c>
      <c r="G7" s="142" t="s">
        <v>275</v>
      </c>
    </row>
    <row r="8" spans="1:7" ht="15.95" customHeight="1">
      <c r="A8" s="77"/>
      <c r="B8" s="79" t="s">
        <v>49</v>
      </c>
      <c r="C8" s="1"/>
      <c r="D8" s="26"/>
      <c r="E8" s="101"/>
      <c r="F8" s="101"/>
      <c r="G8" s="101"/>
    </row>
    <row r="9" spans="1:7" ht="15.95" customHeight="1">
      <c r="A9" s="63">
        <v>3100</v>
      </c>
      <c r="B9" s="79" t="s">
        <v>51</v>
      </c>
      <c r="C9" s="70"/>
      <c r="E9" s="104"/>
      <c r="F9" s="104"/>
      <c r="G9" s="104"/>
    </row>
    <row r="10" spans="1:7" ht="15.95" customHeight="1">
      <c r="A10" s="18">
        <v>3110</v>
      </c>
      <c r="B10" s="7" t="s">
        <v>53</v>
      </c>
      <c r="C10" s="4"/>
      <c r="D10" s="27">
        <f>E10+G10</f>
        <v>9018.34</v>
      </c>
      <c r="E10" s="122">
        <v>5970.68</v>
      </c>
      <c r="F10" s="122"/>
      <c r="G10" s="122">
        <v>3047.66</v>
      </c>
    </row>
    <row r="11" spans="1:7" ht="15.95" customHeight="1">
      <c r="A11" s="16"/>
      <c r="B11" s="125" t="s">
        <v>276</v>
      </c>
      <c r="C11" s="15"/>
      <c r="D11" s="27">
        <v>18512.88</v>
      </c>
      <c r="E11" s="127"/>
      <c r="F11" s="127">
        <v>18512.88</v>
      </c>
      <c r="G11" s="127"/>
    </row>
    <row r="12" spans="1:7" ht="15.95" customHeight="1">
      <c r="A12" s="16">
        <v>3190</v>
      </c>
      <c r="B12" s="14" t="s">
        <v>221</v>
      </c>
      <c r="C12" s="15"/>
      <c r="D12" s="27"/>
      <c r="E12" s="127"/>
      <c r="F12" s="127"/>
      <c r="G12" s="127"/>
    </row>
    <row r="13" spans="1:7" ht="15.95" customHeight="1">
      <c r="A13" s="16"/>
      <c r="B13" s="13" t="s">
        <v>55</v>
      </c>
      <c r="C13" s="1"/>
      <c r="D13" s="37">
        <f>E13+F13+G13</f>
        <v>27531.22</v>
      </c>
      <c r="E13" s="28">
        <v>5970.68</v>
      </c>
      <c r="F13" s="28">
        <v>18512.88</v>
      </c>
      <c r="G13" s="28">
        <v>3047.66</v>
      </c>
    </row>
    <row r="14" spans="1:7" ht="15.95" customHeight="1">
      <c r="A14" s="17"/>
      <c r="B14" s="10" t="s">
        <v>62</v>
      </c>
      <c r="C14" s="1"/>
      <c r="D14" s="26"/>
      <c r="E14" s="118"/>
      <c r="F14" s="120"/>
      <c r="G14" s="120"/>
    </row>
    <row r="15" spans="1:7" ht="15.95" customHeight="1">
      <c r="A15" s="18"/>
      <c r="B15" s="192"/>
      <c r="C15" s="4"/>
      <c r="D15" s="27"/>
      <c r="E15" s="119"/>
      <c r="F15" s="122"/>
      <c r="G15" s="122"/>
    </row>
    <row r="16" spans="1:7" ht="15.95" customHeight="1">
      <c r="A16" s="16"/>
      <c r="B16" s="132"/>
      <c r="C16" s="4"/>
      <c r="D16" s="27"/>
      <c r="E16" s="127"/>
      <c r="F16" s="127"/>
      <c r="G16" s="127"/>
    </row>
    <row r="17" spans="1:7" ht="15.95" customHeight="1">
      <c r="A17" s="16"/>
      <c r="B17" s="114"/>
      <c r="C17" s="15"/>
      <c r="D17" s="27"/>
      <c r="E17" s="127"/>
      <c r="F17" s="127"/>
      <c r="G17" s="127"/>
    </row>
    <row r="18" spans="1:7" ht="15.95" customHeight="1">
      <c r="A18" s="16"/>
      <c r="B18" s="114"/>
      <c r="C18" s="15"/>
      <c r="D18" s="27"/>
      <c r="E18" s="127"/>
      <c r="F18" s="127"/>
      <c r="G18" s="127"/>
    </row>
    <row r="19" spans="1:7" ht="15.95" customHeight="1">
      <c r="A19" s="16"/>
      <c r="B19" s="13" t="s">
        <v>74</v>
      </c>
      <c r="C19" s="1"/>
      <c r="D19" s="37"/>
      <c r="E19" s="28"/>
      <c r="F19" s="28"/>
      <c r="G19" s="28"/>
    </row>
    <row r="20" spans="1:7" ht="15.95" customHeight="1">
      <c r="A20" s="17">
        <v>3600</v>
      </c>
      <c r="B20" s="10" t="s">
        <v>81</v>
      </c>
      <c r="C20" s="1"/>
      <c r="D20" s="26"/>
      <c r="E20" s="118"/>
      <c r="F20" s="120"/>
      <c r="G20" s="120"/>
    </row>
    <row r="21" spans="1:7" ht="15.95" customHeight="1">
      <c r="A21" s="18"/>
      <c r="B21" s="192" t="s">
        <v>277</v>
      </c>
      <c r="C21" s="4"/>
      <c r="D21" s="27">
        <v>2671.43</v>
      </c>
      <c r="E21" s="119">
        <v>2671.43</v>
      </c>
      <c r="F21" s="122"/>
      <c r="G21" s="122"/>
    </row>
    <row r="22" spans="1:7" ht="15.95" customHeight="1">
      <c r="A22" s="16"/>
      <c r="B22" s="114"/>
      <c r="C22" s="4"/>
      <c r="D22" s="27"/>
      <c r="E22" s="127"/>
      <c r="F22" s="127"/>
      <c r="G22" s="127"/>
    </row>
    <row r="23" spans="1:7" ht="15.95" customHeight="1">
      <c r="A23" s="16"/>
      <c r="B23" s="114"/>
      <c r="C23" s="15"/>
      <c r="D23" s="27"/>
      <c r="E23" s="127"/>
      <c r="F23" s="127"/>
      <c r="G23" s="127"/>
    </row>
    <row r="24" spans="1:7" ht="15.95" customHeight="1">
      <c r="A24" s="16"/>
      <c r="B24" s="13" t="s">
        <v>91</v>
      </c>
      <c r="C24" s="15"/>
      <c r="D24" s="27">
        <v>2671.43</v>
      </c>
      <c r="E24" s="28">
        <v>2671.43</v>
      </c>
      <c r="F24" s="28"/>
      <c r="G24" s="28"/>
    </row>
    <row r="25" spans="1:7" ht="15.95" customHeight="1">
      <c r="A25" s="16"/>
      <c r="B25" s="13" t="s">
        <v>226</v>
      </c>
      <c r="C25" s="1"/>
      <c r="D25" s="37">
        <f>D24+D13</f>
        <v>30202.65</v>
      </c>
      <c r="E25" s="28">
        <f>E13+E24</f>
        <v>8642.11</v>
      </c>
      <c r="F25" s="28">
        <v>18512.88</v>
      </c>
      <c r="G25" s="28">
        <v>3047.66</v>
      </c>
    </row>
    <row r="26" spans="1:7" ht="15.95" customHeight="1">
      <c r="A26" s="17"/>
      <c r="B26" s="10" t="s">
        <v>96</v>
      </c>
      <c r="C26" s="1"/>
      <c r="D26" s="26"/>
      <c r="E26" s="118"/>
      <c r="F26" s="120"/>
      <c r="G26" s="120"/>
    </row>
    <row r="27" spans="1:7" ht="15.95" customHeight="1">
      <c r="A27" s="63"/>
      <c r="B27" s="146" t="s">
        <v>278</v>
      </c>
      <c r="C27" s="4"/>
      <c r="D27" s="27">
        <v>8642.11</v>
      </c>
      <c r="E27" s="117">
        <v>8462.11</v>
      </c>
      <c r="F27" s="129"/>
      <c r="G27" s="129"/>
    </row>
    <row r="28" spans="1:7" ht="15.95" customHeight="1">
      <c r="A28" s="14"/>
      <c r="B28" s="145" t="s">
        <v>279</v>
      </c>
      <c r="C28" s="4"/>
      <c r="D28" s="27">
        <v>3047.66</v>
      </c>
      <c r="E28" s="127"/>
      <c r="F28" s="127"/>
      <c r="G28" s="127">
        <v>3047.66</v>
      </c>
    </row>
    <row r="29" spans="1:7" ht="15.95" customHeight="1">
      <c r="A29" s="14"/>
      <c r="B29" s="125" t="s">
        <v>280</v>
      </c>
      <c r="C29" s="4"/>
      <c r="D29" s="27">
        <v>18512.88</v>
      </c>
      <c r="E29" s="127"/>
      <c r="F29" s="127">
        <v>18512.88</v>
      </c>
      <c r="G29" s="127"/>
    </row>
    <row r="30" spans="1:7" ht="15.95" customHeight="1">
      <c r="A30" s="14"/>
      <c r="B30" s="125"/>
      <c r="C30" s="15"/>
      <c r="D30" s="27"/>
      <c r="E30" s="127"/>
      <c r="F30" s="127"/>
      <c r="G30" s="127"/>
    </row>
    <row r="31" spans="1:7" ht="15.95" customHeight="1">
      <c r="A31" s="14"/>
      <c r="B31" s="125"/>
      <c r="C31" s="15"/>
      <c r="D31" s="27"/>
      <c r="E31" s="127"/>
      <c r="F31" s="127"/>
      <c r="G31" s="127"/>
    </row>
    <row r="32" spans="1:7" ht="15.95" customHeight="1">
      <c r="A32" s="14"/>
      <c r="B32" s="125"/>
      <c r="C32" s="15"/>
      <c r="D32" s="27"/>
      <c r="E32" s="127"/>
      <c r="F32" s="127"/>
      <c r="G32" s="127"/>
    </row>
    <row r="33" spans="1:7" ht="15.95" customHeight="1">
      <c r="A33" s="16">
        <v>4999</v>
      </c>
      <c r="B33" s="14" t="s">
        <v>281</v>
      </c>
      <c r="C33" s="15"/>
      <c r="D33" s="27"/>
      <c r="E33" s="127"/>
      <c r="F33" s="127"/>
      <c r="G33" s="127"/>
    </row>
    <row r="34" spans="1:7" ht="15.95" customHeight="1">
      <c r="A34" s="14"/>
      <c r="B34" s="13" t="s">
        <v>214</v>
      </c>
      <c r="C34" s="15"/>
      <c r="D34" s="285">
        <f>SUM(D27:D29)</f>
        <v>30202.65</v>
      </c>
      <c r="E34" s="37">
        <v>8642.11</v>
      </c>
      <c r="F34" s="28">
        <v>18512.88</v>
      </c>
      <c r="G34" s="28">
        <v>3047.66</v>
      </c>
    </row>
    <row r="35" spans="1:7" ht="15.95" customHeight="1">
      <c r="A35" s="15" t="s">
        <v>171</v>
      </c>
      <c r="B35" s="43"/>
      <c r="C35" s="36"/>
      <c r="D35" s="27"/>
      <c r="E35" s="88"/>
      <c r="F35" s="162"/>
      <c r="G35" s="88"/>
    </row>
    <row r="36" spans="1:7" ht="15.95" customHeight="1">
      <c r="A36" s="15" t="str">
        <f>"Balance, "&amp;TEXT((MONTH(Introduction!B6)&amp;"/"&amp;DAY(Introduction!B6)&amp;"/"&amp;(YEAR(Introduction!B6)-1))+1,"mmmm d, yyyy")</f>
        <v>Balance, January 1, 2021</v>
      </c>
      <c r="B36" s="43"/>
      <c r="C36" s="36"/>
      <c r="D36" s="27"/>
      <c r="E36" s="127"/>
      <c r="F36" s="163"/>
      <c r="G36" s="127"/>
    </row>
    <row r="37" spans="1:7" ht="15.95" customHeight="1">
      <c r="A37" s="15" t="s">
        <v>172</v>
      </c>
      <c r="B37" s="43"/>
      <c r="C37" s="36"/>
      <c r="D37" s="27"/>
      <c r="E37" s="127"/>
      <c r="F37" s="163"/>
      <c r="G37" s="127"/>
    </row>
    <row r="38" spans="1:7" ht="15.95" customHeight="1">
      <c r="A38" s="15" t="s">
        <v>173</v>
      </c>
      <c r="B38" s="43"/>
      <c r="C38" s="36"/>
      <c r="D38" s="27"/>
      <c r="E38" s="127"/>
      <c r="F38" s="163"/>
      <c r="G38" s="127"/>
    </row>
    <row r="39" spans="1:7" ht="15.95" customHeight="1">
      <c r="A39" s="15" t="str">
        <f>"Balance, "&amp;TEXT(Introduction!B6,"[$-409]mmmm d, yyyy;@")</f>
        <v>Balance, December 31, 2021</v>
      </c>
      <c r="B39" s="43"/>
      <c r="C39" s="32"/>
      <c r="D39" s="37"/>
      <c r="E39" s="28"/>
      <c r="F39" s="164"/>
      <c r="G39" s="28"/>
    </row>
    <row r="40" spans="1:7" ht="15.95" customHeight="1">
      <c r="A40" s="1" t="s">
        <v>174</v>
      </c>
      <c r="B40" s="22"/>
      <c r="C40" s="32"/>
      <c r="D40" s="26">
        <f t="shared" ref="D40:D46" si="0">SUM(E40:G40)</f>
        <v>0</v>
      </c>
      <c r="E40" s="29"/>
      <c r="F40" s="165"/>
      <c r="G40" s="101"/>
    </row>
    <row r="41" spans="1:7" ht="15.95" customHeight="1">
      <c r="A41" s="4" t="s">
        <v>176</v>
      </c>
      <c r="B41" s="20"/>
      <c r="C41" s="33"/>
      <c r="D41" s="37">
        <f t="shared" si="0"/>
        <v>0</v>
      </c>
      <c r="E41" s="113"/>
      <c r="F41" s="166"/>
      <c r="G41" s="129"/>
    </row>
    <row r="42" spans="1:7" ht="15.95" customHeight="1">
      <c r="A42" s="1" t="s">
        <v>177</v>
      </c>
      <c r="B42" s="22"/>
      <c r="C42" s="32"/>
      <c r="D42" s="26">
        <f t="shared" si="0"/>
        <v>0</v>
      </c>
      <c r="E42" s="111"/>
      <c r="F42" s="167"/>
      <c r="G42" s="120"/>
    </row>
    <row r="43" spans="1:7" ht="15.95" customHeight="1">
      <c r="A43" s="4" t="s">
        <v>178</v>
      </c>
      <c r="B43" s="20"/>
      <c r="C43" s="35"/>
      <c r="D43" s="27">
        <f t="shared" si="0"/>
        <v>0</v>
      </c>
      <c r="E43" s="109"/>
      <c r="F43" s="168"/>
      <c r="G43" s="122"/>
    </row>
    <row r="44" spans="1:7" ht="15.95" customHeight="1">
      <c r="A44" s="15" t="s">
        <v>179</v>
      </c>
      <c r="B44" s="43"/>
      <c r="C44" s="35"/>
      <c r="D44" s="27">
        <f t="shared" si="0"/>
        <v>0</v>
      </c>
      <c r="E44" s="122"/>
      <c r="F44" s="169"/>
      <c r="G44" s="122"/>
    </row>
    <row r="45" spans="1:7" ht="15.95" customHeight="1">
      <c r="A45" s="15"/>
      <c r="B45" s="43"/>
      <c r="C45" s="36"/>
      <c r="D45" s="27">
        <f t="shared" si="0"/>
        <v>0</v>
      </c>
      <c r="E45" s="127"/>
      <c r="F45" s="163"/>
      <c r="G45" s="127"/>
    </row>
    <row r="46" spans="1:7" ht="15.95" customHeight="1">
      <c r="A46" s="15"/>
      <c r="B46" s="47" t="s">
        <v>180</v>
      </c>
      <c r="C46" s="36"/>
      <c r="D46" s="27">
        <f t="shared" si="0"/>
        <v>0</v>
      </c>
      <c r="E46" s="28">
        <f>SUM(E41:E45)</f>
        <v>0</v>
      </c>
      <c r="F46" s="164">
        <f>SUM(F41:F45)</f>
        <v>0</v>
      </c>
      <c r="G46" s="28">
        <f>SUM(G41:G45)</f>
        <v>0</v>
      </c>
    </row>
    <row r="47" spans="1:7">
      <c r="A47" s="21" t="s">
        <v>282</v>
      </c>
      <c r="F47" s="315" t="s">
        <v>93</v>
      </c>
      <c r="G47" s="315"/>
    </row>
  </sheetData>
  <mergeCells count="8">
    <mergeCell ref="F47:G47"/>
    <mergeCell ref="C6:G6"/>
    <mergeCell ref="C7:D7"/>
    <mergeCell ref="A2:B2"/>
    <mergeCell ref="A3:B3"/>
    <mergeCell ref="A4:B4"/>
    <mergeCell ref="A5:B5"/>
    <mergeCell ref="C3:G3"/>
  </mergeCells>
  <phoneticPr fontId="0" type="noConversion"/>
  <pageMargins left="0.4" right="0.4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ND Auditor's Office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cstarr</dc:creator>
  <cp:keywords/>
  <dc:description/>
  <cp:lastModifiedBy>Buffalo City</cp:lastModifiedBy>
  <cp:revision/>
  <dcterms:created xsi:type="dcterms:W3CDTF">2003-08-26T14:42:38Z</dcterms:created>
  <dcterms:modified xsi:type="dcterms:W3CDTF">2024-01-25T18:22:09Z</dcterms:modified>
  <cp:category/>
  <cp:contentStatus/>
</cp:coreProperties>
</file>