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City Council Packets/2023 Council Packets/08_August 2023/"/>
    </mc:Choice>
  </mc:AlternateContent>
  <xr:revisionPtr revIDLastSave="3" documentId="8_{A76DDEDE-23B7-4E45-A619-5D4BDA58A26D}" xr6:coauthVersionLast="47" xr6:coauthVersionMax="47" xr10:uidLastSave="{11676939-D2AC-45A6-AE7B-EBC1E2D691EB}"/>
  <bookViews>
    <workbookView xWindow="-108" yWindow="-108" windowWidth="23256" windowHeight="12456" firstSheet="5" activeTab="5" xr2:uid="{00000000-000D-0000-FFFF-FFFF00000000}"/>
  </bookViews>
  <sheets>
    <sheet name="Cover" sheetId="1" r:id="rId1"/>
    <sheet name="Page 2" sheetId="2" r:id="rId2"/>
    <sheet name="Page 3" sheetId="3" r:id="rId3"/>
    <sheet name="Page 4" sheetId="4" r:id="rId4"/>
    <sheet name="Page 5" sheetId="5" r:id="rId5"/>
    <sheet name="Page 6" sheetId="6" r:id="rId6"/>
    <sheet name="Page 7" sheetId="7" r:id="rId7"/>
    <sheet name="Page 8" sheetId="8" r:id="rId8"/>
    <sheet name="Page 8 (2)" sheetId="12" r:id="rId9"/>
    <sheet name="Page 8 (3)" sheetId="14" r:id="rId10"/>
    <sheet name="Page 9" sheetId="10" r:id="rId11"/>
    <sheet name="Page 10" sheetId="11" r:id="rId12"/>
  </sheets>
  <definedNames>
    <definedName name="_xlnm.Print_Area" localSheetId="11">'Page 10'!$1:$1048576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I45" i="2"/>
  <c r="I29" i="3"/>
  <c r="I16" i="3"/>
  <c r="I18" i="3" s="1"/>
  <c r="I31" i="3" s="1"/>
  <c r="F42" i="6"/>
  <c r="J40" i="6"/>
  <c r="F38" i="6"/>
  <c r="F39" i="6" s="1"/>
  <c r="E38" i="6"/>
  <c r="E39" i="6" s="1"/>
  <c r="E42" i="6"/>
  <c r="F31" i="14"/>
  <c r="E31" i="14"/>
  <c r="E32" i="14" s="1"/>
  <c r="F40" i="5"/>
  <c r="E40" i="5"/>
  <c r="E43" i="6" l="1"/>
  <c r="I33" i="3"/>
  <c r="I34" i="3" s="1"/>
  <c r="G20" i="11"/>
  <c r="F33" i="11" s="1"/>
  <c r="F20" i="11"/>
  <c r="E33" i="11" s="1"/>
  <c r="E37" i="11" s="1"/>
  <c r="E20" i="11"/>
  <c r="D33" i="11" s="1"/>
  <c r="D37" i="11" s="1"/>
  <c r="F32" i="14"/>
  <c r="D31" i="14"/>
  <c r="D32" i="14" s="1"/>
  <c r="D32" i="8" l="1"/>
  <c r="D36" i="8" s="1"/>
  <c r="D36" i="5" l="1"/>
  <c r="D22" i="5"/>
  <c r="D40" i="5" s="1"/>
  <c r="G46" i="4"/>
  <c r="G33" i="4"/>
  <c r="F46" i="4"/>
  <c r="F38" i="4"/>
  <c r="F33" i="4"/>
  <c r="F18" i="4"/>
  <c r="E46" i="4"/>
  <c r="D25" i="6"/>
  <c r="D38" i="6" s="1"/>
  <c r="D39" i="6" s="1"/>
  <c r="D43" i="6" s="1"/>
  <c r="F47" i="4" l="1"/>
  <c r="G38" i="4"/>
  <c r="G47" i="4" s="1"/>
  <c r="E38" i="4"/>
  <c r="E30" i="4"/>
  <c r="E33" i="4" s="1"/>
  <c r="E18" i="4" l="1"/>
  <c r="E47" i="4" s="1"/>
  <c r="C29" i="7" l="1"/>
  <c r="C33" i="7"/>
</calcChain>
</file>

<file path=xl/sharedStrings.xml><?xml version="1.0" encoding="utf-8"?>
<sst xmlns="http://schemas.openxmlformats.org/spreadsheetml/2006/main" count="457" uniqueCount="227">
  <si>
    <t>ANNUAL CITY BUDGET</t>
  </si>
  <si>
    <t xml:space="preserve">        CITY OF</t>
  </si>
  <si>
    <t>BUFFALO</t>
  </si>
  <si>
    <t xml:space="preserve">, NORTH DAKOTA </t>
  </si>
  <si>
    <t>FOR THE YEAR ENDED DECEMBER 31, 2024</t>
  </si>
  <si>
    <t>CONTENTS</t>
  </si>
  <si>
    <t>SCHEDULE</t>
  </si>
  <si>
    <t xml:space="preserve">      Certificate of Levy</t>
  </si>
  <si>
    <t>A</t>
  </si>
  <si>
    <t xml:space="preserve">      Annual Budgets---</t>
  </si>
  <si>
    <t>General Fund</t>
  </si>
  <si>
    <t>B</t>
  </si>
  <si>
    <t>Special Revenue Funds</t>
  </si>
  <si>
    <t>C</t>
  </si>
  <si>
    <t>Debt Service Funds</t>
  </si>
  <si>
    <t>D</t>
  </si>
  <si>
    <t>CITY OF BUFFALO</t>
  </si>
  <si>
    <t>Annual Budget for the Year Ended December 31, 2023</t>
  </si>
  <si>
    <t>CERTIFICATE OF LEVY</t>
  </si>
  <si>
    <t>COUNTY AUDITOR</t>
  </si>
  <si>
    <t>COUNTY OF CASS</t>
  </si>
  <si>
    <t xml:space="preserve">You are hereby notified on the 10th day of August, 2023, the governing body of the City of </t>
  </si>
  <si>
    <t>Buffalo , North Dakota, levied a tax of $$$$$$$$, upon all the taxable property</t>
  </si>
  <si>
    <t>in the City for the calendar year ended December 31, 2024, which levy is itemized as follows:</t>
  </si>
  <si>
    <t>CODE</t>
  </si>
  <si>
    <t>FUND</t>
  </si>
  <si>
    <t>AMOUNT LEVIED</t>
  </si>
  <si>
    <t>100</t>
  </si>
  <si>
    <t>General Fund - Schedule B - Page 1, Line 9</t>
  </si>
  <si>
    <t>200</t>
  </si>
  <si>
    <t>SPECIAL REVENUE FUNDS: - Schedule C - Page 1, Line 9</t>
  </si>
  <si>
    <t>202</t>
  </si>
  <si>
    <t>Emergency Disaster</t>
  </si>
  <si>
    <t>Public Library</t>
  </si>
  <si>
    <t>Highway Fund</t>
  </si>
  <si>
    <t xml:space="preserve"> </t>
  </si>
  <si>
    <t>300</t>
  </si>
  <si>
    <t>DEBT SERVICE FUNDS: - Schedule D - Page 1, Line 9</t>
  </si>
  <si>
    <t>Sewer Rehab</t>
  </si>
  <si>
    <t>TOTAL AMOUNT LEVIED</t>
  </si>
  <si>
    <t xml:space="preserve">You will duly enter tax upon the County tax list for collection upon the taxable property of the CITY of </t>
  </si>
  <si>
    <t>BUFFALO, NORTH DAKOTA, for the ensuing year.  Dated at Buffalo Community Center ,</t>
  </si>
  <si>
    <t>North Dakota this 9th day of August, 2023.</t>
  </si>
  <si>
    <t>Harmony Richman</t>
  </si>
  <si>
    <t>City Auditor</t>
  </si>
  <si>
    <t>Annual Budget for the Year Ended December 31, 2024</t>
  </si>
  <si>
    <t>GENERAL FUND</t>
  </si>
  <si>
    <t>APPROPRIATION AND CASH RESERVE</t>
  </si>
  <si>
    <t>1.</t>
  </si>
  <si>
    <t>a.  Final Appropriation, Sch. B, Page 4, Line 43</t>
  </si>
  <si>
    <t>b.  Budgeted Transfers Out, Sch. B, Page 4, Line 47</t>
  </si>
  <si>
    <t>c.  Total Appropriation - Line a plus Line b</t>
  </si>
  <si>
    <t>2.</t>
  </si>
  <si>
    <t>Cash Reserve (Note 1)</t>
  </si>
  <si>
    <t>3.</t>
  </si>
  <si>
    <t>TOTAL APPROPRIATION AND CASH RESERVE</t>
  </si>
  <si>
    <t>Line 1c plus Line 2</t>
  </si>
  <si>
    <t>RESOURCES AND AMOUNT LEVIED</t>
  </si>
  <si>
    <t>4.</t>
  </si>
  <si>
    <t>Cash and Investment (Estimated)-December 31, 20____</t>
  </si>
  <si>
    <t>5.</t>
  </si>
  <si>
    <t>a.  Estimated Revenue - Sch. B, Page 2, Line 24</t>
  </si>
  <si>
    <t>b.  Estimated Transfers In, Sch. B, Page 4, Line 46</t>
  </si>
  <si>
    <t>c.  Total Estimated Revenue and Transfers In</t>
  </si>
  <si>
    <t xml:space="preserve">      Line a plus Line b</t>
  </si>
  <si>
    <t>6.</t>
  </si>
  <si>
    <t>TOTAL RESOURCES - Line 4 plus Line 5c</t>
  </si>
  <si>
    <t>7.</t>
  </si>
  <si>
    <t>Levy Required - Line 3 less Line 6</t>
  </si>
  <si>
    <t>If this difference is less than 0, enter 0</t>
  </si>
  <si>
    <t>8.</t>
  </si>
  <si>
    <t>Allowance for Delinquent Tax Collections</t>
  </si>
  <si>
    <t>(Not to exceed 5% of Line 7)</t>
  </si>
  <si>
    <t>9.</t>
  </si>
  <si>
    <t>TOTAL AMOUNT LEVIED - Line 7 plus Line 8</t>
  </si>
  <si>
    <t xml:space="preserve">Note 1 - Not to exceed 75% of the appropriation other than for debt retirement and appropriation financed </t>
  </si>
  <si>
    <t>from Bond Sources.</t>
  </si>
  <si>
    <t>Actual</t>
  </si>
  <si>
    <t>Estimated</t>
  </si>
  <si>
    <t>ACCOUNT</t>
  </si>
  <si>
    <t>REVENUES</t>
  </si>
  <si>
    <t>Revenues</t>
  </si>
  <si>
    <t>NUMBER</t>
  </si>
  <si>
    <t>Taxes</t>
  </si>
  <si>
    <t>3110</t>
  </si>
  <si>
    <t>General Property Taxes</t>
  </si>
  <si>
    <t>Estate Taxes</t>
  </si>
  <si>
    <t>Penalty and Interest</t>
  </si>
  <si>
    <t>City Sales Tax</t>
  </si>
  <si>
    <t>Total Taxes</t>
  </si>
  <si>
    <t>Licenses, Permits, and Fees</t>
  </si>
  <si>
    <t>Beer and Liquor Licenses</t>
  </si>
  <si>
    <t>Building Permits</t>
  </si>
  <si>
    <t>Total Licenses, Permits and Fees</t>
  </si>
  <si>
    <t>Intergovernmental Revenue</t>
  </si>
  <si>
    <t>State Aid Distribution</t>
  </si>
  <si>
    <t>Cigarette Tax</t>
  </si>
  <si>
    <t>Historic Preservation Commission</t>
  </si>
  <si>
    <t>Co. Road and Bridge</t>
  </si>
  <si>
    <t>Telephone/Homestead/Veteran's Credit</t>
  </si>
  <si>
    <t>ND Insurance Reserve Fund</t>
  </si>
  <si>
    <t>Fireworks Reimbursement</t>
  </si>
  <si>
    <t>Total Intergovernmental Revenue</t>
  </si>
  <si>
    <t>Charges for Services</t>
  </si>
  <si>
    <t>Street Lights</t>
  </si>
  <si>
    <t>Total Charges for Services</t>
  </si>
  <si>
    <t>Miscellaneous Revenue</t>
  </si>
  <si>
    <t>Interest Income</t>
  </si>
  <si>
    <t>Hall Rent</t>
  </si>
  <si>
    <t>Social Secuirty</t>
  </si>
  <si>
    <t>COVID APRPA Funding</t>
  </si>
  <si>
    <t>Prairie Dog (not expected unti ~ 2023)</t>
  </si>
  <si>
    <t>Total Miscellaneous Revenue</t>
  </si>
  <si>
    <t>TOTALS/REVENUES</t>
  </si>
  <si>
    <t>Final</t>
  </si>
  <si>
    <t>EXPENDITURES</t>
  </si>
  <si>
    <t>Expenditures</t>
  </si>
  <si>
    <t>Requested</t>
  </si>
  <si>
    <t>Appropriation</t>
  </si>
  <si>
    <t>20____</t>
  </si>
  <si>
    <t>General Government</t>
  </si>
  <si>
    <t>4110</t>
  </si>
  <si>
    <t>Governing board</t>
  </si>
  <si>
    <t>Council will be $125 per meeting $75 per special meeting</t>
  </si>
  <si>
    <t>Mayor</t>
  </si>
  <si>
    <t>Mayor will be $200 per meeting $100 per special meeting</t>
  </si>
  <si>
    <t>Auditor</t>
  </si>
  <si>
    <t xml:space="preserve">Auditor will be $19 per hour </t>
  </si>
  <si>
    <t>Assessors</t>
  </si>
  <si>
    <t>Legal</t>
  </si>
  <si>
    <t>Public Works/Custodial/Seasonal</t>
  </si>
  <si>
    <t>to be used for additional seasonal help</t>
  </si>
  <si>
    <t>Mileage</t>
  </si>
  <si>
    <t>ND State Tax Payments</t>
  </si>
  <si>
    <t>941 Payments/Severance</t>
  </si>
  <si>
    <t>Elections</t>
  </si>
  <si>
    <t>Financial review fees</t>
  </si>
  <si>
    <t>Office supplies/Equipment</t>
  </si>
  <si>
    <t>Publishing and printing</t>
  </si>
  <si>
    <t>Dash for Cash</t>
  </si>
  <si>
    <t>County Real Estate Tax</t>
  </si>
  <si>
    <t>Workmen's compensation insurance</t>
  </si>
  <si>
    <t>City Shop Exp (Utilities/supplies/repair/fuel)</t>
  </si>
  <si>
    <t>Insurance</t>
  </si>
  <si>
    <t>Dues/Membership/Ed/Travel</t>
  </si>
  <si>
    <t>Telephone</t>
  </si>
  <si>
    <t>Postage</t>
  </si>
  <si>
    <t>Welcome Wagon</t>
  </si>
  <si>
    <t>Histori Preservation Comission</t>
  </si>
  <si>
    <t>Community Center (utilities/supplies/repair)</t>
  </si>
  <si>
    <t>Fireworks</t>
  </si>
  <si>
    <t>TOTAL GENERAL GOV'T</t>
  </si>
  <si>
    <t>20__</t>
  </si>
  <si>
    <t>Public Safety</t>
  </si>
  <si>
    <t>Police Department</t>
  </si>
  <si>
    <t>Fire Department</t>
  </si>
  <si>
    <t>Total Public Safety</t>
  </si>
  <si>
    <t>Highways &amp; Public Improv.</t>
  </si>
  <si>
    <t>Equipment/Repair</t>
  </si>
  <si>
    <t>Total Highways &amp; Public Impr</t>
  </si>
  <si>
    <t>Health &amp; Welfare</t>
  </si>
  <si>
    <t>Mosquito control</t>
  </si>
  <si>
    <t>Culture and Recreation</t>
  </si>
  <si>
    <t>Other</t>
  </si>
  <si>
    <t>Total Other</t>
  </si>
  <si>
    <t>TOTALS/EXPEND.-APPROP.</t>
  </si>
  <si>
    <t>prairie dog</t>
  </si>
  <si>
    <t>Revenue Over (Under) Expend.</t>
  </si>
  <si>
    <t xml:space="preserve">  *</t>
  </si>
  <si>
    <t>covid</t>
  </si>
  <si>
    <t>Balance - January 1</t>
  </si>
  <si>
    <t>Transfers In</t>
  </si>
  <si>
    <t>Transfers Out</t>
  </si>
  <si>
    <t>transfer out wages to SWG and to hwy fund to make account 0</t>
  </si>
  <si>
    <t>Balance - December 31</t>
  </si>
  <si>
    <t>transferred out also for the start of the sanitary sewer project</t>
  </si>
  <si>
    <t xml:space="preserve">  * Not required since this amount does not include the requested tax levy.</t>
  </si>
  <si>
    <t>Amounts from Schedule C</t>
  </si>
  <si>
    <t>Page(s)2</t>
  </si>
  <si>
    <t xml:space="preserve">                                SPECIAL REVENUE FUNDS</t>
  </si>
  <si>
    <t>Emergency</t>
  </si>
  <si>
    <t>Library</t>
  </si>
  <si>
    <t>a.  Final Appropriation, Line 13</t>
  </si>
  <si>
    <t>b.  Budgeted Transfers Out, Line 17</t>
  </si>
  <si>
    <t>c.  Total Appropriation-Line a plus b</t>
  </si>
  <si>
    <t>Total Appropriation and Cash Reserve</t>
  </si>
  <si>
    <t>Cash and Investments (Estimated)</t>
  </si>
  <si>
    <t>December 31, 20___</t>
  </si>
  <si>
    <t>a.  Estimated Revenue, Line 7</t>
  </si>
  <si>
    <t>b.  Estimated Transfers In, Line 16</t>
  </si>
  <si>
    <t xml:space="preserve">     Line a plus Line b</t>
  </si>
  <si>
    <t>Total Resources - Line 4 plus Line 5c</t>
  </si>
  <si>
    <t>Total Amount Levied - Line 7 plus Line 8</t>
  </si>
  <si>
    <t>Note 1- Not to exceed 75% of appropriations other than for debt retirement and appropriations financed from Bond Sources.</t>
  </si>
  <si>
    <t>CITY OF</t>
  </si>
  <si>
    <t>Annual Budget for the Year Ended December 31, 2022</t>
  </si>
  <si>
    <t>SPECIAL REVENUE FUNDS</t>
  </si>
  <si>
    <t xml:space="preserve"> Fund</t>
  </si>
  <si>
    <t>Revenue</t>
  </si>
  <si>
    <t>Interest and Penalty</t>
  </si>
  <si>
    <t>Expend.</t>
  </si>
  <si>
    <t>Approp.</t>
  </si>
  <si>
    <t>Lift Station Emergency</t>
  </si>
  <si>
    <t xml:space="preserve">  TOTALS/EXPEND.-APPROP.</t>
  </si>
  <si>
    <t xml:space="preserve">  Revenues Over (Under) Expend.</t>
  </si>
  <si>
    <t xml:space="preserve">  Balance - January 1</t>
  </si>
  <si>
    <t xml:space="preserve">  Transfers In</t>
  </si>
  <si>
    <t xml:space="preserve">  Transfers Out</t>
  </si>
  <si>
    <t xml:space="preserve">  Balance - December 31</t>
  </si>
  <si>
    <t>State Aid</t>
  </si>
  <si>
    <t>MF Library</t>
  </si>
  <si>
    <t>Highway</t>
  </si>
  <si>
    <t>Highway tax distribution - State of ND</t>
  </si>
  <si>
    <t>Street repairs and Maintenance</t>
  </si>
  <si>
    <t>Street lighting</t>
  </si>
  <si>
    <t>Snow and ice removal</t>
  </si>
  <si>
    <t>Amounts from Schedule D</t>
  </si>
  <si>
    <t>Page(s) 10</t>
  </si>
  <si>
    <t xml:space="preserve">                                DEBT SERVICE FUNDS</t>
  </si>
  <si>
    <t>December 31, 20____</t>
  </si>
  <si>
    <t>DEBT SERVICE FUNDS</t>
  </si>
  <si>
    <t>Annual Reserve Deposit</t>
  </si>
  <si>
    <t>Sewer Rehab from SWG Billing</t>
  </si>
  <si>
    <t>Debt Service</t>
  </si>
  <si>
    <t>Principal</t>
  </si>
  <si>
    <t>Interest</t>
  </si>
  <si>
    <t>Sewer Rehab Payment and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</si>
</sst>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9"/>
      <name val="CG Omega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CG Times"/>
      <family val="1"/>
    </font>
    <font>
      <sz val="9"/>
      <name val="CG Times"/>
      <family val="1"/>
    </font>
    <font>
      <b/>
      <sz val="9"/>
      <name val="CG Omega"/>
      <family val="2"/>
    </font>
    <font>
      <sz val="9"/>
      <name val="Arial"/>
      <family val="2"/>
    </font>
    <font>
      <sz val="9.5"/>
      <name val="Arial"/>
      <family val="2"/>
    </font>
    <font>
      <b/>
      <u/>
      <sz val="10"/>
      <name val="Arial"/>
      <family val="2"/>
    </font>
    <font>
      <sz val="11"/>
      <name val="CG Times"/>
      <family val="1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9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0" fillId="0" borderId="1" xfId="0" applyBorder="1"/>
    <xf numFmtId="0" fontId="0" fillId="0" borderId="2" xfId="0" applyBorder="1"/>
    <xf numFmtId="0" fontId="7" fillId="0" borderId="5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8" fillId="2" borderId="4" xfId="0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0" borderId="13" xfId="0" quotePrefix="1" applyFont="1" applyBorder="1" applyAlignment="1">
      <alignment horizontal="center"/>
    </xf>
    <xf numFmtId="0" fontId="5" fillId="0" borderId="8" xfId="0" applyFont="1" applyBorder="1"/>
    <xf numFmtId="0" fontId="0" fillId="0" borderId="13" xfId="0" quotePrefix="1" applyBorder="1"/>
    <xf numFmtId="0" fontId="0" fillId="0" borderId="12" xfId="0" quotePrefix="1" applyBorder="1"/>
    <xf numFmtId="0" fontId="0" fillId="0" borderId="14" xfId="0" applyBorder="1"/>
    <xf numFmtId="0" fontId="8" fillId="2" borderId="1" xfId="0" applyFont="1" applyFill="1" applyBorder="1"/>
    <xf numFmtId="0" fontId="0" fillId="0" borderId="15" xfId="0" applyBorder="1"/>
    <xf numFmtId="0" fontId="0" fillId="0" borderId="16" xfId="0" applyBorder="1"/>
    <xf numFmtId="0" fontId="0" fillId="0" borderId="14" xfId="0" quotePrefix="1" applyBorder="1" applyAlignment="1">
      <alignment horizontal="center"/>
    </xf>
    <xf numFmtId="0" fontId="0" fillId="0" borderId="17" xfId="0" applyBorder="1"/>
    <xf numFmtId="0" fontId="0" fillId="0" borderId="3" xfId="0" applyBorder="1"/>
    <xf numFmtId="0" fontId="0" fillId="0" borderId="13" xfId="0" applyBorder="1"/>
    <xf numFmtId="0" fontId="0" fillId="0" borderId="4" xfId="0" quotePrefix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/>
    <xf numFmtId="0" fontId="11" fillId="0" borderId="7" xfId="0" applyFont="1" applyBorder="1"/>
    <xf numFmtId="0" fontId="11" fillId="2" borderId="0" xfId="0" applyFont="1" applyFill="1"/>
    <xf numFmtId="0" fontId="11" fillId="0" borderId="13" xfId="0" applyFont="1" applyBorder="1"/>
    <xf numFmtId="0" fontId="5" fillId="0" borderId="9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1" xfId="0" applyFont="1" applyFill="1" applyBorder="1"/>
    <xf numFmtId="0" fontId="11" fillId="0" borderId="5" xfId="0" applyFont="1" applyBorder="1"/>
    <xf numFmtId="0" fontId="11" fillId="0" borderId="6" xfId="0" applyFont="1" applyBorder="1"/>
    <xf numFmtId="0" fontId="11" fillId="2" borderId="5" xfId="0" applyFont="1" applyFill="1" applyBorder="1"/>
    <xf numFmtId="0" fontId="5" fillId="0" borderId="14" xfId="0" quotePrefix="1" applyFont="1" applyBorder="1" applyAlignment="1">
      <alignment horizontal="center"/>
    </xf>
    <xf numFmtId="0" fontId="5" fillId="0" borderId="6" xfId="0" applyFont="1" applyBorder="1"/>
    <xf numFmtId="0" fontId="8" fillId="0" borderId="12" xfId="0" quotePrefix="1" applyFon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" xfId="0" quotePrefix="1" applyBorder="1"/>
    <xf numFmtId="0" fontId="5" fillId="0" borderId="2" xfId="0" applyFont="1" applyBorder="1"/>
    <xf numFmtId="0" fontId="5" fillId="0" borderId="5" xfId="0" applyFont="1" applyBorder="1"/>
    <xf numFmtId="0" fontId="8" fillId="2" borderId="5" xfId="0" applyFont="1" applyFill="1" applyBorder="1"/>
    <xf numFmtId="0" fontId="7" fillId="2" borderId="7" xfId="0" applyFont="1" applyFill="1" applyBorder="1"/>
    <xf numFmtId="0" fontId="5" fillId="2" borderId="10" xfId="0" applyFont="1" applyFill="1" applyBorder="1"/>
    <xf numFmtId="0" fontId="5" fillId="0" borderId="10" xfId="0" applyFont="1" applyBorder="1"/>
    <xf numFmtId="0" fontId="5" fillId="0" borderId="12" xfId="0" applyFont="1" applyBorder="1"/>
    <xf numFmtId="0" fontId="8" fillId="0" borderId="1" xfId="0" quotePrefix="1" applyFont="1" applyBorder="1" applyAlignment="1">
      <alignment horizontal="left"/>
    </xf>
    <xf numFmtId="0" fontId="5" fillId="0" borderId="17" xfId="0" applyFont="1" applyBorder="1"/>
    <xf numFmtId="0" fontId="5" fillId="0" borderId="8" xfId="0" quotePrefix="1" applyFont="1" applyBorder="1"/>
    <xf numFmtId="0" fontId="5" fillId="0" borderId="9" xfId="0" quotePrefix="1" applyFont="1" applyBorder="1"/>
    <xf numFmtId="0" fontId="9" fillId="2" borderId="8" xfId="0" applyFont="1" applyFill="1" applyBorder="1"/>
    <xf numFmtId="0" fontId="5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5" fillId="0" borderId="13" xfId="0" applyFont="1" applyBorder="1"/>
    <xf numFmtId="0" fontId="8" fillId="0" borderId="3" xfId="0" quotePrefix="1" applyFont="1" applyBorder="1" applyAlignment="1">
      <alignment horizontal="right"/>
    </xf>
    <xf numFmtId="0" fontId="5" fillId="0" borderId="17" xfId="0" quotePrefix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3" xfId="0" applyFont="1" applyBorder="1"/>
    <xf numFmtId="0" fontId="8" fillId="0" borderId="17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14" xfId="0" applyFont="1" applyBorder="1"/>
    <xf numFmtId="0" fontId="8" fillId="0" borderId="5" xfId="0" applyFont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0" borderId="14" xfId="0" applyFont="1" applyBorder="1" applyAlignment="1">
      <alignment horizontal="center"/>
    </xf>
    <xf numFmtId="0" fontId="5" fillId="2" borderId="8" xfId="0" applyFont="1" applyFill="1" applyBorder="1"/>
    <xf numFmtId="0" fontId="5" fillId="2" borderId="5" xfId="0" applyFont="1" applyFill="1" applyBorder="1"/>
    <xf numFmtId="0" fontId="5" fillId="2" borderId="8" xfId="0" applyFont="1" applyFill="1" applyBorder="1" applyAlignment="1">
      <alignment horizontal="left"/>
    </xf>
    <xf numFmtId="0" fontId="5" fillId="0" borderId="3" xfId="0" quotePrefix="1" applyFont="1" applyBorder="1"/>
    <xf numFmtId="0" fontId="8" fillId="0" borderId="3" xfId="0" quotePrefix="1" applyFont="1" applyBorder="1"/>
    <xf numFmtId="0" fontId="7" fillId="0" borderId="14" xfId="0" applyFont="1" applyBorder="1"/>
    <xf numFmtId="0" fontId="5" fillId="0" borderId="2" xfId="0" quotePrefix="1" applyFont="1" applyBorder="1"/>
    <xf numFmtId="0" fontId="5" fillId="0" borderId="10" xfId="0" quotePrefix="1" applyFont="1" applyBorder="1"/>
    <xf numFmtId="0" fontId="5" fillId="2" borderId="0" xfId="0" applyFont="1" applyFill="1"/>
    <xf numFmtId="0" fontId="14" fillId="0" borderId="4" xfId="0" applyFont="1" applyBorder="1"/>
    <xf numFmtId="0" fontId="5" fillId="0" borderId="11" xfId="0" applyFont="1" applyBorder="1"/>
    <xf numFmtId="0" fontId="8" fillId="0" borderId="5" xfId="0" applyFont="1" applyBorder="1"/>
    <xf numFmtId="0" fontId="5" fillId="2" borderId="3" xfId="0" applyFont="1" applyFill="1" applyBorder="1"/>
    <xf numFmtId="0" fontId="5" fillId="2" borderId="17" xfId="0" applyFont="1" applyFill="1" applyBorder="1"/>
    <xf numFmtId="0" fontId="8" fillId="2" borderId="1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0" borderId="7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9" xfId="0" applyFont="1" applyBorder="1"/>
    <xf numFmtId="0" fontId="13" fillId="0" borderId="5" xfId="0" applyFont="1" applyBorder="1"/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0" fontId="5" fillId="2" borderId="2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9" fillId="0" borderId="4" xfId="0" applyFont="1" applyBorder="1"/>
    <xf numFmtId="0" fontId="8" fillId="2" borderId="3" xfId="0" applyFont="1" applyFill="1" applyBorder="1"/>
    <xf numFmtId="0" fontId="5" fillId="0" borderId="13" xfId="0" quotePrefix="1" applyFont="1" applyBorder="1" applyAlignment="1">
      <alignment horizontal="center"/>
    </xf>
    <xf numFmtId="0" fontId="5" fillId="2" borderId="4" xfId="0" applyFont="1" applyFill="1" applyBorder="1"/>
    <xf numFmtId="0" fontId="5" fillId="0" borderId="12" xfId="0" quotePrefix="1" applyFont="1" applyBorder="1"/>
    <xf numFmtId="0" fontId="5" fillId="0" borderId="4" xfId="0" quotePrefix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/>
    <xf numFmtId="0" fontId="8" fillId="0" borderId="10" xfId="0" applyFont="1" applyBorder="1" applyAlignment="1">
      <alignment horizontal="center"/>
    </xf>
    <xf numFmtId="0" fontId="13" fillId="0" borderId="3" xfId="0" applyFont="1" applyBorder="1"/>
    <xf numFmtId="0" fontId="9" fillId="0" borderId="13" xfId="0" applyFont="1" applyBorder="1"/>
    <xf numFmtId="0" fontId="8" fillId="2" borderId="1" xfId="0" applyFont="1" applyFill="1" applyBorder="1" applyAlignment="1">
      <alignment horizontal="left"/>
    </xf>
    <xf numFmtId="0" fontId="1" fillId="0" borderId="6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6" fillId="0" borderId="1" xfId="0" applyFont="1" applyBorder="1"/>
    <xf numFmtId="0" fontId="16" fillId="0" borderId="0" xfId="0" applyFont="1"/>
    <xf numFmtId="0" fontId="16" fillId="0" borderId="2" xfId="0" applyFont="1" applyBorder="1"/>
    <xf numFmtId="0" fontId="8" fillId="2" borderId="8" xfId="0" applyFont="1" applyFill="1" applyBorder="1" applyAlignment="1">
      <alignment horizontal="center"/>
    </xf>
    <xf numFmtId="0" fontId="8" fillId="0" borderId="8" xfId="0" quotePrefix="1" applyFont="1" applyBorder="1" applyAlignment="1">
      <alignment horizontal="left"/>
    </xf>
    <xf numFmtId="0" fontId="8" fillId="2" borderId="8" xfId="0" applyFont="1" applyFill="1" applyBorder="1"/>
    <xf numFmtId="0" fontId="5" fillId="0" borderId="8" xfId="0" applyFont="1" applyBorder="1" applyAlignment="1">
      <alignment horizontal="center"/>
    </xf>
    <xf numFmtId="0" fontId="9" fillId="0" borderId="8" xfId="0" applyFont="1" applyBorder="1"/>
    <xf numFmtId="0" fontId="5" fillId="2" borderId="8" xfId="0" quotePrefix="1" applyFont="1" applyFill="1" applyBorder="1"/>
    <xf numFmtId="0" fontId="5" fillId="2" borderId="9" xfId="0" quotePrefix="1" applyFont="1" applyFill="1" applyBorder="1"/>
    <xf numFmtId="0" fontId="7" fillId="2" borderId="0" xfId="0" applyFont="1" applyFill="1"/>
    <xf numFmtId="0" fontId="5" fillId="2" borderId="1" xfId="0" applyFont="1" applyFill="1" applyBorder="1"/>
    <xf numFmtId="0" fontId="5" fillId="0" borderId="13" xfId="0" applyFont="1" applyBorder="1" applyAlignment="1">
      <alignment horizontal="center"/>
    </xf>
    <xf numFmtId="0" fontId="8" fillId="2" borderId="8" xfId="0" quotePrefix="1" applyFont="1" applyFill="1" applyBorder="1" applyAlignment="1">
      <alignment horizontal="left"/>
    </xf>
    <xf numFmtId="0" fontId="8" fillId="0" borderId="8" xfId="0" applyFont="1" applyBorder="1"/>
    <xf numFmtId="0" fontId="8" fillId="2" borderId="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" fillId="2" borderId="10" xfId="0" quotePrefix="1" applyFont="1" applyFill="1" applyBorder="1"/>
    <xf numFmtId="0" fontId="17" fillId="0" borderId="12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left"/>
    </xf>
    <xf numFmtId="0" fontId="5" fillId="2" borderId="2" xfId="0" quotePrefix="1" applyFont="1" applyFill="1" applyBorder="1"/>
    <xf numFmtId="0" fontId="5" fillId="2" borderId="14" xfId="0" applyFont="1" applyFill="1" applyBorder="1" applyAlignment="1">
      <alignment horizontal="center"/>
    </xf>
    <xf numFmtId="0" fontId="13" fillId="0" borderId="4" xfId="0" applyFont="1" applyBorder="1"/>
    <xf numFmtId="0" fontId="8" fillId="0" borderId="2" xfId="0" applyFont="1" applyBorder="1" applyAlignment="1">
      <alignment horizontal="center"/>
    </xf>
    <xf numFmtId="0" fontId="5" fillId="2" borderId="11" xfId="0" applyFont="1" applyFill="1" applyBorder="1"/>
    <xf numFmtId="0" fontId="8" fillId="0" borderId="1" xfId="0" applyFont="1" applyBorder="1"/>
    <xf numFmtId="0" fontId="5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3" fillId="0" borderId="9" xfId="0" applyFont="1" applyBorder="1"/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4" fillId="0" borderId="17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4" borderId="1" xfId="0" applyFont="1" applyFill="1" applyBorder="1"/>
    <xf numFmtId="0" fontId="5" fillId="5" borderId="11" xfId="0" applyFont="1" applyFill="1" applyBorder="1"/>
    <xf numFmtId="0" fontId="5" fillId="5" borderId="3" xfId="0" applyFont="1" applyFill="1" applyBorder="1"/>
    <xf numFmtId="0" fontId="5" fillId="5" borderId="1" xfId="0" applyFont="1" applyFill="1" applyBorder="1"/>
    <xf numFmtId="0" fontId="8" fillId="2" borderId="0" xfId="0" applyFont="1" applyFill="1"/>
    <xf numFmtId="0" fontId="8" fillId="5" borderId="0" xfId="0" applyFont="1" applyFill="1"/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5" fillId="0" borderId="3" xfId="0" applyNumberFormat="1" applyFont="1" applyBorder="1"/>
    <xf numFmtId="3" fontId="5" fillId="0" borderId="11" xfId="0" applyNumberFormat="1" applyFont="1" applyBorder="1"/>
    <xf numFmtId="0" fontId="5" fillId="6" borderId="3" xfId="0" applyFont="1" applyFill="1" applyBorder="1"/>
    <xf numFmtId="0" fontId="5" fillId="7" borderId="3" xfId="0" applyFont="1" applyFill="1" applyBorder="1"/>
    <xf numFmtId="0" fontId="0" fillId="0" borderId="3" xfId="0" applyBorder="1" applyProtection="1">
      <protection locked="0"/>
    </xf>
    <xf numFmtId="0" fontId="5" fillId="0" borderId="3" xfId="0" applyFont="1" applyBorder="1" applyProtection="1">
      <protection locked="0"/>
    </xf>
    <xf numFmtId="0" fontId="8" fillId="4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7" xfId="0" applyFont="1" applyFill="1" applyBorder="1"/>
    <xf numFmtId="0" fontId="5" fillId="5" borderId="10" xfId="0" applyFont="1" applyFill="1" applyBorder="1"/>
    <xf numFmtId="0" fontId="5" fillId="5" borderId="8" xfId="0" applyFont="1" applyFill="1" applyBorder="1"/>
    <xf numFmtId="0" fontId="5" fillId="8" borderId="3" xfId="0" applyFont="1" applyFill="1" applyBorder="1"/>
    <xf numFmtId="0" fontId="5" fillId="8" borderId="0" xfId="0" applyFont="1" applyFill="1"/>
    <xf numFmtId="0" fontId="3" fillId="6" borderId="9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5" xfId="0" applyFont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43" fontId="3" fillId="0" borderId="17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43" fontId="3" fillId="5" borderId="2" xfId="1" applyFont="1" applyFill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43" fontId="3" fillId="3" borderId="10" xfId="0" applyNumberFormat="1" applyFont="1" applyFill="1" applyBorder="1" applyAlignment="1">
      <alignment horizontal="right" indent="1"/>
    </xf>
    <xf numFmtId="43" fontId="3" fillId="3" borderId="10" xfId="0" applyNumberFormat="1" applyFont="1" applyFill="1" applyBorder="1" applyAlignment="1">
      <alignment horizontal="right"/>
    </xf>
    <xf numFmtId="43" fontId="3" fillId="3" borderId="16" xfId="0" applyNumberFormat="1" applyFont="1" applyFill="1" applyBorder="1" applyAlignment="1">
      <alignment horizontal="right"/>
    </xf>
    <xf numFmtId="0" fontId="5" fillId="0" borderId="16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14" xfId="0" applyFont="1" applyBorder="1"/>
    <xf numFmtId="0" fontId="8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workbookViewId="0">
      <selection activeCell="A16" sqref="A16"/>
    </sheetView>
  </sheetViews>
  <sheetFormatPr defaultColWidth="9.140625" defaultRowHeight="13.15"/>
  <cols>
    <col min="1" max="1" width="9.7109375" style="22" customWidth="1"/>
    <col min="2" max="10" width="9.7109375" customWidth="1"/>
  </cols>
  <sheetData>
    <row r="1" spans="1:10" s="149" customFormat="1" ht="22.9">
      <c r="A1" s="258"/>
      <c r="B1" s="259"/>
      <c r="C1" s="259"/>
      <c r="D1" s="259"/>
      <c r="E1" s="259"/>
      <c r="F1" s="259"/>
      <c r="G1" s="259"/>
      <c r="H1" s="259"/>
      <c r="I1" s="259"/>
      <c r="J1" s="260"/>
    </row>
    <row r="2" spans="1:10" s="150" customFormat="1" ht="30" customHeight="1">
      <c r="A2" s="261" t="s">
        <v>0</v>
      </c>
      <c r="B2" s="262"/>
      <c r="C2" s="262"/>
      <c r="D2" s="262"/>
      <c r="E2" s="262"/>
      <c r="F2" s="262"/>
      <c r="G2" s="262"/>
      <c r="H2" s="262"/>
      <c r="I2" s="262"/>
      <c r="J2" s="263"/>
    </row>
    <row r="3" spans="1:10" s="150" customFormat="1" ht="30.75" customHeight="1">
      <c r="A3" s="261"/>
      <c r="B3" s="262"/>
      <c r="C3" s="262"/>
      <c r="D3" s="262"/>
      <c r="E3" s="262"/>
      <c r="F3" s="262"/>
      <c r="G3" s="262"/>
      <c r="H3" s="262"/>
      <c r="I3" s="262"/>
      <c r="J3" s="263"/>
    </row>
    <row r="4" spans="1:10">
      <c r="J4" s="23"/>
    </row>
    <row r="5" spans="1:10">
      <c r="J5" s="23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s="3" customFormat="1" ht="15">
      <c r="A7" s="1"/>
      <c r="J7" s="2"/>
    </row>
    <row r="8" spans="1:10" s="3" customFormat="1" ht="15">
      <c r="A8" s="1"/>
      <c r="J8" s="2"/>
    </row>
    <row r="9" spans="1:10" s="3" customFormat="1" ht="15">
      <c r="A9" s="1"/>
      <c r="J9" s="2"/>
    </row>
    <row r="10" spans="1:10" s="151" customFormat="1" ht="17.25" customHeight="1">
      <c r="A10" s="152"/>
      <c r="B10" s="151" t="s">
        <v>1</v>
      </c>
      <c r="D10" s="183" t="s">
        <v>2</v>
      </c>
      <c r="E10" s="183"/>
      <c r="F10" s="183"/>
      <c r="G10" s="151" t="s">
        <v>3</v>
      </c>
      <c r="J10" s="153"/>
    </row>
    <row r="11" spans="1:10" s="3" customFormat="1" ht="15" customHeight="1">
      <c r="A11" s="1"/>
      <c r="J11" s="2"/>
    </row>
    <row r="12" spans="1:10" s="3" customFormat="1" ht="21.75" customHeight="1">
      <c r="A12" s="1"/>
      <c r="J12" s="2"/>
    </row>
    <row r="13" spans="1:10" ht="21.75" customHeight="1">
      <c r="J13" s="23"/>
    </row>
    <row r="14" spans="1:10" ht="21.75" customHeight="1">
      <c r="J14" s="23"/>
    </row>
    <row r="15" spans="1:10" ht="21.75" customHeight="1">
      <c r="A15" s="264" t="s">
        <v>4</v>
      </c>
      <c r="B15" s="265"/>
      <c r="C15" s="265"/>
      <c r="D15" s="265"/>
      <c r="E15" s="265"/>
      <c r="F15" s="265"/>
      <c r="G15" s="265"/>
      <c r="H15" s="265"/>
      <c r="I15" s="265"/>
      <c r="J15" s="266"/>
    </row>
    <row r="16" spans="1:10" ht="21.75" customHeight="1">
      <c r="J16" s="23"/>
    </row>
    <row r="17" spans="1:10" s="151" customFormat="1" ht="21.75" customHeight="1">
      <c r="A17" s="152"/>
      <c r="J17" s="153"/>
    </row>
    <row r="18" spans="1:10" ht="21.75" customHeight="1">
      <c r="J18" s="23"/>
    </row>
    <row r="19" spans="1:10" ht="21.75" customHeight="1">
      <c r="A19" s="16"/>
      <c r="B19" s="17"/>
      <c r="C19" s="17"/>
      <c r="D19" s="17"/>
      <c r="E19" s="17"/>
      <c r="F19" s="17"/>
      <c r="G19" s="17"/>
      <c r="H19" s="17"/>
      <c r="I19" s="17"/>
      <c r="J19" s="18"/>
    </row>
    <row r="20" spans="1:10" ht="21.75" customHeight="1">
      <c r="J20" s="23"/>
    </row>
    <row r="21" spans="1:10" ht="21.75" customHeight="1">
      <c r="A21" s="268" t="s">
        <v>5</v>
      </c>
      <c r="B21" s="269"/>
      <c r="C21" s="269"/>
      <c r="D21" s="269"/>
      <c r="E21" s="269"/>
      <c r="F21" s="269"/>
      <c r="G21" s="269"/>
      <c r="H21" s="269"/>
      <c r="I21" s="269"/>
      <c r="J21" s="270"/>
    </row>
    <row r="22" spans="1:10" ht="21.75" customHeight="1">
      <c r="J22" s="23"/>
    </row>
    <row r="23" spans="1:10" ht="21.75" customHeight="1">
      <c r="J23" s="23"/>
    </row>
    <row r="24" spans="1:10" ht="21.75" customHeight="1">
      <c r="J24" s="23"/>
    </row>
    <row r="25" spans="1:10" ht="21.75" customHeight="1">
      <c r="H25" s="265" t="s">
        <v>6</v>
      </c>
      <c r="I25" s="265"/>
      <c r="J25" s="23"/>
    </row>
    <row r="26" spans="1:10" s="3" customFormat="1" ht="21.75" customHeight="1">
      <c r="A26" s="1" t="s">
        <v>7</v>
      </c>
      <c r="H26" s="267" t="s">
        <v>8</v>
      </c>
      <c r="I26" s="267"/>
      <c r="J26" s="2"/>
    </row>
    <row r="27" spans="1:10" s="3" customFormat="1" ht="21.75" customHeight="1">
      <c r="A27" s="1" t="s">
        <v>9</v>
      </c>
      <c r="D27" s="3" t="s">
        <v>10</v>
      </c>
      <c r="H27" s="267" t="s">
        <v>11</v>
      </c>
      <c r="I27" s="267"/>
      <c r="J27" s="2"/>
    </row>
    <row r="28" spans="1:10" s="3" customFormat="1" ht="21.75" customHeight="1">
      <c r="A28" s="1"/>
      <c r="D28" s="3" t="s">
        <v>12</v>
      </c>
      <c r="H28" s="267" t="s">
        <v>13</v>
      </c>
      <c r="I28" s="267"/>
      <c r="J28" s="2"/>
    </row>
    <row r="29" spans="1:10" s="3" customFormat="1" ht="21.75" customHeight="1">
      <c r="A29" s="1"/>
      <c r="D29" s="3" t="s">
        <v>14</v>
      </c>
      <c r="H29" s="267" t="s">
        <v>15</v>
      </c>
      <c r="I29" s="267"/>
      <c r="J29" s="2"/>
    </row>
    <row r="30" spans="1:10">
      <c r="J30" s="23"/>
    </row>
    <row r="31" spans="1:10">
      <c r="J31" s="23"/>
    </row>
    <row r="32" spans="1:10">
      <c r="J32" s="23"/>
    </row>
    <row r="33" spans="1:10">
      <c r="J33" s="23"/>
    </row>
    <row r="34" spans="1:10">
      <c r="J34" s="23"/>
    </row>
    <row r="35" spans="1:10">
      <c r="J35" s="23"/>
    </row>
    <row r="36" spans="1:10">
      <c r="J36" s="23"/>
    </row>
    <row r="37" spans="1:10">
      <c r="J37" s="23"/>
    </row>
    <row r="38" spans="1:10">
      <c r="J38" s="23"/>
    </row>
    <row r="39" spans="1:10">
      <c r="J39" s="23"/>
    </row>
    <row r="40" spans="1:10">
      <c r="A40" s="16"/>
      <c r="B40" s="17"/>
      <c r="C40" s="17"/>
      <c r="D40" s="17"/>
      <c r="E40" s="17"/>
      <c r="F40" s="17"/>
      <c r="G40" s="17"/>
      <c r="H40" s="17"/>
      <c r="I40" s="17"/>
      <c r="J40" s="18"/>
    </row>
  </sheetData>
  <mergeCells count="10">
    <mergeCell ref="H29:I29"/>
    <mergeCell ref="A21:J21"/>
    <mergeCell ref="H25:I25"/>
    <mergeCell ref="H26:I26"/>
    <mergeCell ref="H27:I27"/>
    <mergeCell ref="A1:J1"/>
    <mergeCell ref="A2:J2"/>
    <mergeCell ref="A3:J3"/>
    <mergeCell ref="A15:J15"/>
    <mergeCell ref="H28:I28"/>
  </mergeCells>
  <phoneticPr fontId="0" type="noConversion"/>
  <printOptions horizontalCentered="1"/>
  <pageMargins left="0.5" right="0.5" top="0.5" bottom="0.5" header="0.5" footer="0.5"/>
  <pageSetup orientation="portrait" r:id="rId1"/>
  <headerFooter alignWithMargins="0">
    <oddFooter>&amp;L6/01&amp;RSFN 52932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309-0EE3-46AB-9BF1-186E327D41BB}">
  <dimension ref="A1:H37"/>
  <sheetViews>
    <sheetView topLeftCell="A7" zoomScale="60" zoomScaleNormal="60" workbookViewId="0">
      <selection activeCell="F35" sqref="F35"/>
    </sheetView>
  </sheetViews>
  <sheetFormatPr defaultColWidth="9.140625" defaultRowHeight="11.1" customHeight="1"/>
  <cols>
    <col min="1" max="1" width="7.7109375" style="61" customWidth="1"/>
    <col min="2" max="2" width="2.28515625" style="61" customWidth="1"/>
    <col min="3" max="3" width="28.7109375" style="61" customWidth="1"/>
    <col min="4" max="6" width="14.7109375" style="61" customWidth="1"/>
    <col min="7" max="7" width="13.7109375" style="61" customWidth="1"/>
    <col min="8" max="8" width="4.28515625" style="61" customWidth="1"/>
    <col min="9" max="16384" width="9.140625" style="61"/>
  </cols>
  <sheetData>
    <row r="1" spans="1:8" customFormat="1" ht="13.15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86" t="s">
        <v>195</v>
      </c>
      <c r="B4" s="287"/>
      <c r="C4" s="287"/>
      <c r="D4" s="287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74" t="s">
        <v>196</v>
      </c>
      <c r="B6" s="275"/>
      <c r="C6" s="275"/>
      <c r="D6" s="275"/>
      <c r="E6" s="275"/>
      <c r="F6" s="275"/>
      <c r="G6" s="275"/>
      <c r="H6" s="23"/>
    </row>
    <row r="7" spans="1:8" customFormat="1" ht="23.25" customHeight="1">
      <c r="A7" s="140"/>
      <c r="B7" s="141"/>
      <c r="C7" s="141" t="s">
        <v>211</v>
      </c>
      <c r="D7" s="142" t="s">
        <v>197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79</v>
      </c>
      <c r="B9" s="80"/>
      <c r="C9" s="8"/>
      <c r="D9" s="144"/>
      <c r="E9" s="185" t="s">
        <v>77</v>
      </c>
      <c r="F9" s="178" t="s">
        <v>78</v>
      </c>
      <c r="G9" s="178" t="s">
        <v>78</v>
      </c>
      <c r="H9" s="51"/>
    </row>
    <row r="10" spans="1:8" ht="11.25" customHeight="1">
      <c r="A10" s="148" t="s">
        <v>82</v>
      </c>
      <c r="B10" s="131"/>
      <c r="C10" s="212" t="s">
        <v>80</v>
      </c>
      <c r="D10" s="178"/>
      <c r="E10" s="178" t="s">
        <v>198</v>
      </c>
      <c r="F10" s="178" t="s">
        <v>198</v>
      </c>
      <c r="G10" s="178" t="s">
        <v>198</v>
      </c>
      <c r="H10" s="83"/>
    </row>
    <row r="11" spans="1:8" ht="12.75" customHeight="1">
      <c r="A11" s="174"/>
      <c r="B11" s="175"/>
      <c r="D11" s="178"/>
      <c r="E11" s="178">
        <v>2022</v>
      </c>
      <c r="F11" s="178">
        <v>2023</v>
      </c>
      <c r="G11" s="178">
        <v>2024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5" customHeight="1">
      <c r="A13" s="158">
        <v>3100</v>
      </c>
      <c r="B13" s="93"/>
      <c r="C13" s="135" t="s">
        <v>83</v>
      </c>
      <c r="D13" s="209"/>
      <c r="E13" s="169"/>
      <c r="F13" s="208"/>
      <c r="G13" s="222"/>
      <c r="H13" s="82"/>
    </row>
    <row r="14" spans="1:8" ht="21.95" customHeight="1">
      <c r="A14" s="92" t="s">
        <v>84</v>
      </c>
      <c r="B14" s="93"/>
      <c r="C14" s="48" t="s">
        <v>85</v>
      </c>
      <c r="D14" s="82"/>
      <c r="E14" s="95"/>
      <c r="F14" s="166"/>
      <c r="G14" s="223"/>
      <c r="H14" s="96">
        <v>1</v>
      </c>
    </row>
    <row r="15" spans="1:8" ht="21.95" customHeight="1">
      <c r="A15" s="97"/>
      <c r="B15" s="98"/>
      <c r="C15" s="5" t="s">
        <v>199</v>
      </c>
      <c r="D15" s="85"/>
      <c r="E15" s="6"/>
      <c r="F15" s="85"/>
      <c r="G15" s="224"/>
      <c r="H15" s="95">
        <v>2</v>
      </c>
    </row>
    <row r="16" spans="1:8" ht="21.95" customHeight="1">
      <c r="A16" s="97">
        <v>3610</v>
      </c>
      <c r="B16" s="85"/>
      <c r="C16" s="5" t="s">
        <v>107</v>
      </c>
      <c r="D16" s="85"/>
      <c r="E16" s="91"/>
      <c r="F16" s="82"/>
      <c r="G16" s="225"/>
      <c r="H16" s="95">
        <v>3</v>
      </c>
    </row>
    <row r="17" spans="1:8" ht="21.95" customHeight="1">
      <c r="A17" s="78"/>
      <c r="B17" s="100"/>
      <c r="C17" s="5" t="s">
        <v>212</v>
      </c>
      <c r="D17" s="85"/>
      <c r="E17" s="95">
        <v>11589.96</v>
      </c>
      <c r="F17" s="5">
        <v>11000</v>
      </c>
      <c r="G17" s="204">
        <v>11000</v>
      </c>
      <c r="H17" s="95">
        <v>4</v>
      </c>
    </row>
    <row r="18" spans="1:8" ht="21.95" customHeight="1">
      <c r="A18" s="5"/>
      <c r="B18" s="85"/>
      <c r="C18" s="5"/>
      <c r="D18" s="85"/>
      <c r="E18" s="91"/>
      <c r="F18" s="48"/>
      <c r="G18" s="226"/>
      <c r="H18" s="95">
        <v>5</v>
      </c>
    </row>
    <row r="19" spans="1:8" ht="21.95" customHeight="1">
      <c r="A19" s="5"/>
      <c r="B19" s="85"/>
      <c r="C19" s="5"/>
      <c r="D19" s="82"/>
      <c r="E19" s="6"/>
      <c r="F19" s="5"/>
      <c r="G19" s="204"/>
      <c r="H19" s="95">
        <v>6</v>
      </c>
    </row>
    <row r="20" spans="1:8" ht="23.1" customHeight="1">
      <c r="A20" s="107"/>
      <c r="B20" s="103"/>
      <c r="C20" s="5" t="s">
        <v>113</v>
      </c>
      <c r="D20" s="65"/>
      <c r="E20" s="91">
        <v>11589.96</v>
      </c>
      <c r="F20" s="91">
        <v>11000</v>
      </c>
      <c r="G20" s="6">
        <v>11000</v>
      </c>
      <c r="H20" s="95">
        <v>7</v>
      </c>
    </row>
    <row r="21" spans="1:8" ht="24.95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79</v>
      </c>
      <c r="B22" s="80"/>
      <c r="C22" s="8"/>
      <c r="D22" s="185" t="s">
        <v>77</v>
      </c>
      <c r="E22" s="185" t="s">
        <v>78</v>
      </c>
      <c r="F22" s="293"/>
      <c r="G22" s="178" t="s">
        <v>114</v>
      </c>
      <c r="H22" s="51"/>
    </row>
    <row r="23" spans="1:8" ht="13.9">
      <c r="A23" s="148" t="s">
        <v>82</v>
      </c>
      <c r="B23" s="131"/>
      <c r="C23" s="172" t="s">
        <v>115</v>
      </c>
      <c r="D23" s="178" t="s">
        <v>200</v>
      </c>
      <c r="E23" s="178" t="s">
        <v>200</v>
      </c>
      <c r="F23" s="178" t="s">
        <v>117</v>
      </c>
      <c r="G23" s="178" t="s">
        <v>201</v>
      </c>
      <c r="H23" s="83"/>
    </row>
    <row r="24" spans="1:8" ht="12.75" customHeight="1">
      <c r="A24" s="174"/>
      <c r="B24" s="175"/>
      <c r="C24" s="83"/>
      <c r="D24" s="178">
        <v>2022</v>
      </c>
      <c r="E24" s="185">
        <v>2023</v>
      </c>
      <c r="F24" s="178">
        <v>2024</v>
      </c>
      <c r="G24" s="178" t="s">
        <v>119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5" customHeight="1">
      <c r="A26" s="180"/>
      <c r="B26" s="77"/>
      <c r="C26" s="91" t="s">
        <v>213</v>
      </c>
      <c r="D26" s="100">
        <v>33853.120000000003</v>
      </c>
      <c r="E26" s="5">
        <v>33000</v>
      </c>
      <c r="F26" s="5">
        <v>33000</v>
      </c>
      <c r="G26" s="6"/>
      <c r="H26" s="95">
        <v>8</v>
      </c>
    </row>
    <row r="27" spans="1:8" ht="21.95" customHeight="1">
      <c r="A27" s="78"/>
      <c r="B27" s="100"/>
      <c r="C27" s="177" t="s">
        <v>214</v>
      </c>
      <c r="D27" s="100">
        <v>6429.31</v>
      </c>
      <c r="E27" s="5">
        <v>6500</v>
      </c>
      <c r="F27" s="5">
        <v>6500</v>
      </c>
      <c r="G27" s="6"/>
      <c r="H27" s="95">
        <v>9</v>
      </c>
    </row>
    <row r="28" spans="1:8" ht="21.95" customHeight="1">
      <c r="A28" s="78"/>
      <c r="B28" s="100"/>
      <c r="C28" s="177" t="s">
        <v>215</v>
      </c>
      <c r="D28" s="100">
        <v>1535</v>
      </c>
      <c r="E28" s="5">
        <v>4000</v>
      </c>
      <c r="F28" s="5">
        <v>4000</v>
      </c>
      <c r="G28" s="6"/>
      <c r="H28" s="95">
        <v>10</v>
      </c>
    </row>
    <row r="29" spans="1:8" ht="21.95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5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5" customHeight="1">
      <c r="A31" s="107"/>
      <c r="B31" s="104"/>
      <c r="C31" s="6" t="s">
        <v>203</v>
      </c>
      <c r="D31" s="100">
        <f>SUM(D26:D28)</f>
        <v>41817.43</v>
      </c>
      <c r="E31" s="5">
        <f>SUM(E26:E28)</f>
        <v>43500</v>
      </c>
      <c r="F31" s="5">
        <f>SUM(F26:F28)</f>
        <v>43500</v>
      </c>
      <c r="G31" s="6"/>
      <c r="H31" s="95">
        <v>13</v>
      </c>
    </row>
    <row r="32" spans="1:8" ht="24.95" customHeight="1">
      <c r="A32" s="146"/>
      <c r="B32" s="116"/>
      <c r="C32" s="6" t="s">
        <v>204</v>
      </c>
      <c r="D32" s="6">
        <f>E20-D31</f>
        <v>-30227.47</v>
      </c>
      <c r="E32" s="116">
        <f>F20-E31</f>
        <v>-32500</v>
      </c>
      <c r="F32" s="5">
        <f>G20-F31</f>
        <v>-32500</v>
      </c>
      <c r="G32" s="6" t="s">
        <v>168</v>
      </c>
      <c r="H32" s="95">
        <v>14</v>
      </c>
    </row>
    <row r="33" spans="1:8" ht="24.95" customHeight="1">
      <c r="A33" s="5"/>
      <c r="B33" s="85"/>
      <c r="C33" s="116" t="s">
        <v>205</v>
      </c>
      <c r="D33" s="6">
        <v>0</v>
      </c>
      <c r="E33" s="116">
        <v>0</v>
      </c>
      <c r="F33" s="5">
        <v>0</v>
      </c>
      <c r="G33" s="6"/>
      <c r="H33" s="95">
        <v>15</v>
      </c>
    </row>
    <row r="34" spans="1:8" ht="24.95" customHeight="1">
      <c r="A34" s="121">
        <v>3999</v>
      </c>
      <c r="B34" s="85"/>
      <c r="C34" s="116" t="s">
        <v>206</v>
      </c>
      <c r="D34" s="6">
        <v>30227.47</v>
      </c>
      <c r="E34" s="116">
        <v>32500</v>
      </c>
      <c r="F34" s="5">
        <v>32500</v>
      </c>
      <c r="G34" s="6"/>
      <c r="H34" s="95">
        <v>16</v>
      </c>
    </row>
    <row r="35" spans="1:8" ht="24.95" customHeight="1">
      <c r="A35" s="121">
        <v>4999</v>
      </c>
      <c r="B35" s="85"/>
      <c r="C35" s="116" t="s">
        <v>207</v>
      </c>
      <c r="D35" s="6"/>
      <c r="E35" s="5"/>
      <c r="F35" s="5"/>
      <c r="G35" s="6"/>
      <c r="H35" s="95">
        <v>17</v>
      </c>
    </row>
    <row r="36" spans="1:8" ht="24.95" customHeight="1">
      <c r="A36" s="5"/>
      <c r="B36" s="82"/>
      <c r="C36" s="65" t="s">
        <v>208</v>
      </c>
      <c r="D36" s="91">
        <v>0</v>
      </c>
      <c r="E36" s="5">
        <v>0</v>
      </c>
      <c r="F36" s="5">
        <v>0</v>
      </c>
      <c r="G36" s="6" t="s">
        <v>168</v>
      </c>
      <c r="H36" s="95">
        <v>18</v>
      </c>
    </row>
    <row r="37" spans="1:8" ht="30" customHeight="1">
      <c r="A37" s="5" t="s">
        <v>176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H35"/>
  <sheetViews>
    <sheetView zoomScale="69" zoomScaleNormal="69" workbookViewId="0">
      <selection activeCell="C34" sqref="C34"/>
    </sheetView>
  </sheetViews>
  <sheetFormatPr defaultColWidth="9.140625" defaultRowHeight="13.15"/>
  <cols>
    <col min="1" max="1" width="3.7109375" style="61" customWidth="1"/>
    <col min="2" max="2" width="40.7109375" style="61" customWidth="1"/>
    <col min="3" max="8" width="14.7109375" style="61" customWidth="1"/>
    <col min="9" max="16384" width="9.140625" style="61"/>
  </cols>
  <sheetData>
    <row r="1" spans="1:8">
      <c r="A1" s="78" t="s">
        <v>194</v>
      </c>
      <c r="B1" s="123"/>
      <c r="C1" s="122"/>
      <c r="D1" s="123"/>
      <c r="E1" s="123"/>
      <c r="F1" s="73"/>
      <c r="G1" s="73"/>
      <c r="H1" s="100"/>
    </row>
    <row r="2" spans="1:8" ht="11.1" customHeight="1">
      <c r="A2" s="124"/>
      <c r="B2" s="126"/>
      <c r="C2" s="125"/>
      <c r="D2" s="126"/>
      <c r="E2" s="126"/>
      <c r="F2" s="65"/>
      <c r="G2" s="65"/>
      <c r="H2" s="82"/>
    </row>
    <row r="3" spans="1:8" ht="6.75" customHeight="1">
      <c r="A3" s="130"/>
      <c r="B3" s="128"/>
      <c r="C3" s="129"/>
      <c r="D3" s="128"/>
      <c r="E3" s="128"/>
      <c r="H3" s="100"/>
    </row>
    <row r="4" spans="1:8" ht="12" customHeight="1">
      <c r="A4" s="4" t="s">
        <v>45</v>
      </c>
      <c r="B4" s="128"/>
      <c r="C4" s="129"/>
      <c r="D4" s="128"/>
      <c r="E4" s="128"/>
      <c r="H4" s="77"/>
    </row>
    <row r="5" spans="1:8" ht="4.5" customHeight="1">
      <c r="A5" s="124"/>
      <c r="B5" s="126"/>
      <c r="C5" s="125"/>
      <c r="D5" s="128"/>
      <c r="E5" s="128"/>
      <c r="H5" s="77"/>
    </row>
    <row r="6" spans="1:8" ht="15" customHeight="1">
      <c r="A6" s="78" t="s">
        <v>216</v>
      </c>
      <c r="C6" s="77"/>
      <c r="H6" s="77"/>
    </row>
    <row r="7" spans="1:8" ht="15" customHeight="1">
      <c r="A7" s="4" t="s">
        <v>217</v>
      </c>
      <c r="C7" s="77"/>
      <c r="H7" s="77"/>
    </row>
    <row r="8" spans="1:8" ht="6" customHeight="1">
      <c r="A8" s="48"/>
      <c r="B8" s="65"/>
      <c r="C8" s="82"/>
      <c r="H8" s="82"/>
    </row>
    <row r="9" spans="1:8" ht="6.75" customHeight="1">
      <c r="A9" s="107"/>
      <c r="B9" s="114"/>
      <c r="C9" s="103"/>
      <c r="D9" s="103"/>
      <c r="E9" s="103"/>
      <c r="F9" s="103"/>
      <c r="G9" s="103"/>
      <c r="H9" s="104"/>
    </row>
    <row r="10" spans="1:8" ht="12" customHeight="1">
      <c r="A10" s="290" t="s">
        <v>218</v>
      </c>
      <c r="B10" s="291"/>
      <c r="C10" s="291"/>
      <c r="D10" s="291"/>
      <c r="E10" s="291"/>
      <c r="F10" s="291"/>
      <c r="G10" s="214"/>
      <c r="H10" s="131"/>
    </row>
    <row r="11" spans="1:8" ht="6.75" customHeight="1">
      <c r="A11" s="132"/>
      <c r="B11" s="133"/>
      <c r="C11" s="133"/>
      <c r="D11" s="133"/>
      <c r="E11" s="133"/>
      <c r="F11" s="133"/>
      <c r="G11" s="133"/>
      <c r="H11" s="81"/>
    </row>
    <row r="12" spans="1:8" ht="35.1" customHeight="1">
      <c r="A12" s="106"/>
      <c r="B12" s="81"/>
      <c r="C12" s="134" t="s">
        <v>38</v>
      </c>
      <c r="D12" s="6"/>
      <c r="E12" s="6"/>
      <c r="F12" s="6"/>
      <c r="G12" s="6"/>
      <c r="H12" s="6"/>
    </row>
    <row r="13" spans="1:8" ht="15" customHeight="1">
      <c r="A13" s="135" t="s">
        <v>47</v>
      </c>
      <c r="B13" s="119"/>
      <c r="C13" s="114"/>
      <c r="D13" s="114"/>
      <c r="E13" s="114"/>
      <c r="F13" s="114"/>
      <c r="G13" s="114"/>
      <c r="H13" s="131"/>
    </row>
    <row r="14" spans="1:8" ht="21.95" customHeight="1">
      <c r="A14" s="60" t="s">
        <v>48</v>
      </c>
      <c r="B14" s="82" t="s">
        <v>182</v>
      </c>
      <c r="C14" s="6">
        <v>33141</v>
      </c>
      <c r="D14" s="6"/>
      <c r="E14" s="6"/>
      <c r="F14" s="6"/>
      <c r="G14" s="6"/>
      <c r="H14" s="6"/>
    </row>
    <row r="15" spans="1:8" ht="21.95" customHeight="1">
      <c r="A15" s="83"/>
      <c r="B15" s="85" t="s">
        <v>183</v>
      </c>
      <c r="C15" s="6"/>
      <c r="D15" s="6"/>
      <c r="E15" s="6"/>
      <c r="F15" s="6"/>
      <c r="G15" s="6"/>
      <c r="H15" s="6"/>
    </row>
    <row r="16" spans="1:8" ht="21.95" customHeight="1">
      <c r="A16" s="91"/>
      <c r="B16" s="65" t="s">
        <v>184</v>
      </c>
      <c r="C16" s="6">
        <v>33141</v>
      </c>
      <c r="D16" s="6"/>
      <c r="E16" s="6"/>
      <c r="F16" s="6"/>
      <c r="G16" s="6"/>
      <c r="H16" s="6"/>
    </row>
    <row r="17" spans="1:8" ht="21.95" customHeight="1">
      <c r="A17" s="136" t="s">
        <v>52</v>
      </c>
      <c r="B17" s="116" t="s">
        <v>53</v>
      </c>
      <c r="C17" s="101"/>
      <c r="D17" s="101"/>
      <c r="E17" s="101"/>
      <c r="F17" s="101"/>
      <c r="G17" s="101"/>
      <c r="H17" s="6"/>
    </row>
    <row r="18" spans="1:8" ht="20.100000000000001" customHeight="1">
      <c r="A18" s="72" t="s">
        <v>54</v>
      </c>
      <c r="B18" s="61" t="s">
        <v>185</v>
      </c>
      <c r="C18" s="101">
        <v>33141</v>
      </c>
      <c r="D18" s="101"/>
      <c r="E18" s="101"/>
      <c r="F18" s="101"/>
      <c r="G18" s="101"/>
      <c r="H18" s="101"/>
    </row>
    <row r="19" spans="1:8" ht="12.75" customHeight="1">
      <c r="A19" s="91"/>
      <c r="B19" s="65" t="s">
        <v>56</v>
      </c>
      <c r="C19" s="91"/>
      <c r="D19" s="91"/>
      <c r="E19" s="91"/>
      <c r="F19" s="48"/>
      <c r="G19" s="48"/>
      <c r="H19" s="91"/>
    </row>
    <row r="20" spans="1:8" ht="15" customHeight="1">
      <c r="A20" s="79" t="s">
        <v>57</v>
      </c>
      <c r="B20" s="119"/>
      <c r="C20" s="137"/>
      <c r="D20" s="137"/>
      <c r="E20" s="137"/>
      <c r="F20" s="137"/>
      <c r="G20" s="137"/>
      <c r="H20" s="137"/>
    </row>
    <row r="21" spans="1:8" ht="15" customHeight="1">
      <c r="A21" s="72" t="s">
        <v>58</v>
      </c>
      <c r="B21" s="61" t="s">
        <v>186</v>
      </c>
      <c r="C21" s="83"/>
      <c r="D21" s="83"/>
      <c r="E21" s="83"/>
      <c r="F21" s="83"/>
      <c r="G21" s="83"/>
      <c r="H21" s="83"/>
    </row>
    <row r="22" spans="1:8" ht="13.5" customHeight="1">
      <c r="A22" s="138"/>
      <c r="B22" s="83" t="s">
        <v>219</v>
      </c>
      <c r="C22" s="77"/>
      <c r="D22" s="83"/>
      <c r="E22" s="83"/>
      <c r="F22" s="4"/>
      <c r="G22" s="4"/>
      <c r="H22" s="83"/>
    </row>
    <row r="23" spans="1:8" ht="3.75" customHeight="1">
      <c r="A23" s="91"/>
      <c r="B23" s="91"/>
      <c r="C23" s="91"/>
      <c r="D23" s="91"/>
      <c r="E23" s="91"/>
      <c r="F23" s="48"/>
      <c r="G23" s="48"/>
      <c r="H23" s="91"/>
    </row>
    <row r="24" spans="1:8" ht="21.95" customHeight="1">
      <c r="A24" s="72" t="s">
        <v>60</v>
      </c>
      <c r="B24" s="6" t="s">
        <v>188</v>
      </c>
      <c r="C24" s="6">
        <v>53333</v>
      </c>
      <c r="D24" s="6"/>
      <c r="E24" s="6"/>
      <c r="F24" s="6"/>
      <c r="G24" s="91"/>
      <c r="H24" s="91"/>
    </row>
    <row r="25" spans="1:8" ht="21.95" customHeight="1">
      <c r="A25" s="83"/>
      <c r="B25" s="85" t="s">
        <v>189</v>
      </c>
      <c r="C25" s="6"/>
      <c r="D25" s="6"/>
      <c r="E25" s="6"/>
      <c r="F25" s="6"/>
      <c r="G25" s="6"/>
      <c r="H25" s="6"/>
    </row>
    <row r="26" spans="1:8" ht="20.100000000000001" customHeight="1">
      <c r="A26" s="83"/>
      <c r="B26" s="61" t="s">
        <v>63</v>
      </c>
      <c r="C26" s="101">
        <v>53333</v>
      </c>
      <c r="D26" s="101"/>
      <c r="E26" s="101"/>
      <c r="F26" s="101"/>
      <c r="G26" s="101"/>
      <c r="H26" s="101"/>
    </row>
    <row r="27" spans="1:8" ht="14.25" customHeight="1">
      <c r="A27" s="91"/>
      <c r="B27" s="65" t="s">
        <v>190</v>
      </c>
      <c r="C27" s="91"/>
      <c r="D27" s="91"/>
      <c r="E27" s="91"/>
      <c r="F27" s="48"/>
      <c r="G27" s="48"/>
      <c r="H27" s="91"/>
    </row>
    <row r="28" spans="1:8" ht="21.95" customHeight="1">
      <c r="A28" s="139" t="s">
        <v>65</v>
      </c>
      <c r="B28" s="116" t="s">
        <v>191</v>
      </c>
      <c r="C28" s="6">
        <v>53333</v>
      </c>
      <c r="D28" s="6"/>
      <c r="E28" s="6"/>
      <c r="F28" s="6"/>
      <c r="G28" s="91"/>
      <c r="H28" s="91"/>
    </row>
    <row r="29" spans="1:8" ht="17.25" customHeight="1">
      <c r="A29" s="72" t="s">
        <v>67</v>
      </c>
      <c r="B29" s="61" t="s">
        <v>68</v>
      </c>
      <c r="C29" s="83">
        <v>0</v>
      </c>
      <c r="D29" s="83"/>
      <c r="E29" s="83"/>
      <c r="F29" s="83"/>
      <c r="G29" s="83"/>
      <c r="H29" s="101"/>
    </row>
    <row r="30" spans="1:8" ht="12.75" customHeight="1">
      <c r="A30" s="91"/>
      <c r="B30" s="65" t="s">
        <v>69</v>
      </c>
      <c r="C30" s="91"/>
      <c r="D30" s="91"/>
      <c r="E30" s="91"/>
      <c r="F30" s="48"/>
      <c r="G30" s="48"/>
      <c r="H30" s="91"/>
    </row>
    <row r="31" spans="1:8" ht="17.25" customHeight="1">
      <c r="A31" s="72" t="s">
        <v>70</v>
      </c>
      <c r="B31" s="61" t="s">
        <v>71</v>
      </c>
      <c r="C31" s="83">
        <v>0</v>
      </c>
      <c r="D31" s="83"/>
      <c r="E31" s="83"/>
      <c r="F31" s="83"/>
      <c r="G31" s="77"/>
      <c r="H31" s="77"/>
    </row>
    <row r="32" spans="1:8" ht="12.75" customHeight="1">
      <c r="A32" s="91"/>
      <c r="B32" s="65" t="s">
        <v>72</v>
      </c>
      <c r="C32" s="91"/>
      <c r="D32" s="91"/>
      <c r="E32" s="91"/>
      <c r="F32" s="91"/>
      <c r="G32" s="91"/>
      <c r="H32" s="91"/>
    </row>
    <row r="33" spans="1:8" ht="21.95" customHeight="1">
      <c r="A33" s="72" t="s">
        <v>73</v>
      </c>
      <c r="B33" s="61" t="s">
        <v>192</v>
      </c>
      <c r="C33" s="83">
        <v>0</v>
      </c>
      <c r="D33" s="83"/>
      <c r="E33" s="83"/>
      <c r="F33" s="83"/>
      <c r="G33" s="77"/>
      <c r="H33" s="77"/>
    </row>
    <row r="34" spans="1:8" ht="8.1" customHeight="1">
      <c r="A34" s="78"/>
      <c r="B34" s="73"/>
      <c r="C34" s="73"/>
      <c r="D34" s="73"/>
      <c r="E34" s="73"/>
      <c r="F34" s="73"/>
      <c r="G34" s="73"/>
      <c r="H34" s="100"/>
    </row>
    <row r="35" spans="1:8" ht="17.100000000000001" customHeight="1">
      <c r="A35" s="48" t="s">
        <v>193</v>
      </c>
      <c r="B35" s="65"/>
      <c r="C35" s="65"/>
      <c r="D35" s="65"/>
      <c r="E35" s="65"/>
      <c r="F35" s="65"/>
      <c r="G35" s="65"/>
      <c r="H35" s="82"/>
    </row>
  </sheetData>
  <mergeCells count="1">
    <mergeCell ref="A10:F10"/>
  </mergeCells>
  <phoneticPr fontId="0" type="noConversion"/>
  <printOptions horizontalCentered="1"/>
  <pageMargins left="0.6" right="0" top="0.5" bottom="0.5" header="0.5" footer="0.5"/>
  <pageSetup orientation="landscape" r:id="rId1"/>
  <headerFooter alignWithMargins="0">
    <oddHeader>&amp;RSchedule D
Page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H38"/>
  <sheetViews>
    <sheetView topLeftCell="A4" zoomScale="58" zoomScaleNormal="58" workbookViewId="0">
      <selection activeCell="J37" sqref="J37"/>
    </sheetView>
  </sheetViews>
  <sheetFormatPr defaultColWidth="9.140625" defaultRowHeight="11.1" customHeight="1"/>
  <cols>
    <col min="1" max="1" width="7.7109375" style="61" customWidth="1"/>
    <col min="2" max="2" width="2.28515625" style="61" customWidth="1"/>
    <col min="3" max="3" width="28.7109375" style="61" customWidth="1"/>
    <col min="4" max="6" width="14.7109375" style="61" customWidth="1"/>
    <col min="7" max="7" width="13.7109375" style="61" customWidth="1"/>
    <col min="8" max="8" width="3.7109375" style="61" customWidth="1"/>
    <col min="9" max="16384" width="9.140625" style="61"/>
  </cols>
  <sheetData>
    <row r="1" spans="1:8" customFormat="1" ht="13.15">
      <c r="A1" s="78" t="s">
        <v>194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86" t="s">
        <v>45</v>
      </c>
      <c r="B4" s="287"/>
      <c r="C4" s="287"/>
      <c r="D4" s="287"/>
      <c r="E4" s="19"/>
      <c r="H4" s="23"/>
    </row>
    <row r="5" spans="1:8" customFormat="1" ht="13.15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74" t="s">
        <v>220</v>
      </c>
      <c r="B6" s="275"/>
      <c r="C6" s="275"/>
      <c r="D6" s="275"/>
      <c r="E6" s="275"/>
      <c r="F6" s="275"/>
      <c r="G6" s="275"/>
      <c r="H6" s="23"/>
    </row>
    <row r="7" spans="1:8" customFormat="1" ht="20.25" customHeight="1">
      <c r="A7" s="140"/>
      <c r="B7" s="141"/>
      <c r="C7" s="141" t="s">
        <v>38</v>
      </c>
      <c r="D7" s="142" t="s">
        <v>197</v>
      </c>
      <c r="E7" s="143"/>
      <c r="F7" s="143"/>
      <c r="G7" s="143"/>
      <c r="H7" s="23"/>
    </row>
    <row r="8" spans="1:8" customFormat="1" ht="21.7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79" t="s">
        <v>79</v>
      </c>
      <c r="B9" s="80"/>
      <c r="C9" s="8"/>
      <c r="D9" s="144"/>
      <c r="E9" s="185" t="s">
        <v>77</v>
      </c>
      <c r="F9" s="178" t="s">
        <v>78</v>
      </c>
      <c r="G9" s="178" t="s">
        <v>78</v>
      </c>
      <c r="H9" s="51"/>
    </row>
    <row r="10" spans="1:8" ht="12" customHeight="1">
      <c r="A10" s="148" t="s">
        <v>82</v>
      </c>
      <c r="B10" s="131"/>
      <c r="C10" s="170" t="s">
        <v>80</v>
      </c>
      <c r="D10" s="178"/>
      <c r="E10" s="178" t="s">
        <v>198</v>
      </c>
      <c r="F10" s="178" t="s">
        <v>198</v>
      </c>
      <c r="G10" s="178" t="s">
        <v>198</v>
      </c>
      <c r="H10" s="83"/>
    </row>
    <row r="11" spans="1:8" ht="12.75" customHeight="1">
      <c r="A11" s="174"/>
      <c r="B11" s="175"/>
      <c r="D11" s="178"/>
      <c r="E11" s="178">
        <v>2022</v>
      </c>
      <c r="F11" s="178">
        <v>2023</v>
      </c>
      <c r="G11" s="178">
        <v>2024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5" customHeight="1">
      <c r="A13" s="158">
        <v>3100</v>
      </c>
      <c r="B13" s="93"/>
      <c r="C13" s="135" t="s">
        <v>83</v>
      </c>
      <c r="D13" s="209"/>
      <c r="E13" s="169"/>
      <c r="F13" s="208"/>
      <c r="G13" s="209"/>
      <c r="H13" s="82"/>
    </row>
    <row r="14" spans="1:8" ht="21.95" customHeight="1">
      <c r="A14" s="92" t="s">
        <v>84</v>
      </c>
      <c r="B14" s="93"/>
      <c r="C14" s="5" t="s">
        <v>85</v>
      </c>
      <c r="D14" s="82"/>
      <c r="E14" s="95"/>
      <c r="F14" s="95"/>
      <c r="G14" s="198"/>
      <c r="H14" s="96">
        <v>1</v>
      </c>
    </row>
    <row r="15" spans="1:8" ht="21.95" customHeight="1">
      <c r="A15" s="97"/>
      <c r="B15" s="98"/>
      <c r="C15" s="5" t="s">
        <v>88</v>
      </c>
      <c r="D15" s="85"/>
      <c r="E15" s="6">
        <v>28947.1</v>
      </c>
      <c r="F15" s="85">
        <v>31350.76</v>
      </c>
      <c r="G15" s="85">
        <v>30000</v>
      </c>
      <c r="H15" s="95">
        <v>2</v>
      </c>
    </row>
    <row r="16" spans="1:8" ht="21.95" customHeight="1">
      <c r="A16" s="97">
        <v>3610</v>
      </c>
      <c r="B16" s="85"/>
      <c r="C16" s="5" t="s">
        <v>107</v>
      </c>
      <c r="D16" s="85"/>
      <c r="E16" s="91"/>
      <c r="F16" s="82"/>
      <c r="G16" s="99"/>
      <c r="H16" s="95">
        <v>3</v>
      </c>
    </row>
    <row r="17" spans="1:8" ht="21.95" customHeight="1">
      <c r="A17" s="117"/>
      <c r="B17" s="100"/>
      <c r="C17" s="5" t="s">
        <v>221</v>
      </c>
      <c r="D17" s="85"/>
      <c r="E17" s="6">
        <v>1333</v>
      </c>
      <c r="F17" s="5">
        <v>1333</v>
      </c>
      <c r="G17" s="6">
        <v>1333</v>
      </c>
      <c r="H17" s="95">
        <v>4</v>
      </c>
    </row>
    <row r="18" spans="1:8" ht="21.95" customHeight="1">
      <c r="A18" s="5"/>
      <c r="B18" s="85"/>
      <c r="C18" s="5" t="s">
        <v>222</v>
      </c>
      <c r="D18" s="85"/>
      <c r="E18" s="91">
        <v>22362.240000000002</v>
      </c>
      <c r="F18" s="48">
        <v>21625</v>
      </c>
      <c r="G18" s="91">
        <v>22000</v>
      </c>
      <c r="H18" s="95">
        <v>5</v>
      </c>
    </row>
    <row r="19" spans="1:8" ht="21.95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4.95" customHeight="1">
      <c r="A20" s="118"/>
      <c r="B20" s="119"/>
      <c r="C20" s="5" t="s">
        <v>113</v>
      </c>
      <c r="D20" s="85"/>
      <c r="E20" s="6">
        <f>SUM(E15:E18)</f>
        <v>52642.34</v>
      </c>
      <c r="F20" s="6">
        <f>SUM(F15:F18)</f>
        <v>54308.759999999995</v>
      </c>
      <c r="G20" s="6">
        <f>SUM(G15:G18)</f>
        <v>53333</v>
      </c>
      <c r="H20" s="95">
        <v>7</v>
      </c>
    </row>
    <row r="21" spans="1:8" ht="23.1" customHeight="1">
      <c r="A21" s="107"/>
      <c r="B21" s="103"/>
      <c r="C21" s="114"/>
      <c r="D21" s="89"/>
      <c r="E21" s="179"/>
      <c r="F21" s="179"/>
      <c r="G21" s="119"/>
      <c r="H21" s="181"/>
    </row>
    <row r="22" spans="1:8" customFormat="1" ht="12" customHeight="1">
      <c r="A22" s="79" t="s">
        <v>79</v>
      </c>
      <c r="B22" s="80"/>
      <c r="C22" s="8"/>
      <c r="D22" s="185" t="s">
        <v>77</v>
      </c>
      <c r="E22" s="185" t="s">
        <v>78</v>
      </c>
      <c r="F22" s="293"/>
      <c r="G22" s="178" t="s">
        <v>114</v>
      </c>
      <c r="H22" s="51"/>
    </row>
    <row r="23" spans="1:8" ht="12.75" customHeight="1">
      <c r="A23" s="148" t="s">
        <v>82</v>
      </c>
      <c r="B23" s="131"/>
      <c r="C23" s="172" t="s">
        <v>115</v>
      </c>
      <c r="D23" s="178" t="s">
        <v>200</v>
      </c>
      <c r="E23" s="178" t="s">
        <v>200</v>
      </c>
      <c r="F23" s="178" t="s">
        <v>117</v>
      </c>
      <c r="G23" s="178" t="s">
        <v>201</v>
      </c>
      <c r="H23" s="83"/>
    </row>
    <row r="24" spans="1:8" ht="12.75" customHeight="1">
      <c r="A24" s="174"/>
      <c r="B24" s="175"/>
      <c r="C24" s="83"/>
      <c r="D24" s="178">
        <v>2022</v>
      </c>
      <c r="E24" s="185">
        <v>2023</v>
      </c>
      <c r="F24" s="178">
        <v>2024</v>
      </c>
      <c r="G24" s="178" t="s">
        <v>119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0.100000000000001" customHeight="1">
      <c r="A26" s="210">
        <v>4600</v>
      </c>
      <c r="B26" s="104"/>
      <c r="C26" s="182" t="s">
        <v>223</v>
      </c>
      <c r="D26" s="104"/>
      <c r="E26" s="118"/>
      <c r="F26" s="118"/>
      <c r="G26" s="137"/>
      <c r="H26" s="95"/>
    </row>
    <row r="27" spans="1:8" ht="20.100000000000001" customHeight="1">
      <c r="A27" s="117">
        <v>710</v>
      </c>
      <c r="B27" s="100"/>
      <c r="C27" s="6" t="s">
        <v>224</v>
      </c>
      <c r="D27" s="100"/>
      <c r="E27" s="5"/>
      <c r="F27" s="5"/>
      <c r="G27" s="6"/>
      <c r="H27" s="95">
        <v>8</v>
      </c>
    </row>
    <row r="28" spans="1:8" ht="20.100000000000001" customHeight="1">
      <c r="A28" s="117">
        <v>720</v>
      </c>
      <c r="B28" s="100"/>
      <c r="C28" s="6" t="s">
        <v>225</v>
      </c>
      <c r="D28" s="100"/>
      <c r="E28" s="5"/>
      <c r="F28" s="5"/>
      <c r="G28" s="6"/>
      <c r="H28" s="95">
        <v>9</v>
      </c>
    </row>
    <row r="29" spans="1:8" ht="20.100000000000001" customHeight="1">
      <c r="A29" s="117">
        <v>730</v>
      </c>
      <c r="B29" s="100"/>
      <c r="C29" s="6" t="s">
        <v>226</v>
      </c>
      <c r="D29" s="100">
        <v>33141</v>
      </c>
      <c r="E29" s="5">
        <v>33141</v>
      </c>
      <c r="F29" s="5">
        <v>33141</v>
      </c>
      <c r="G29" s="6"/>
      <c r="H29" s="95">
        <v>10</v>
      </c>
    </row>
    <row r="30" spans="1:8" ht="20.100000000000001" customHeight="1">
      <c r="A30" s="78"/>
      <c r="B30" s="100"/>
      <c r="C30" s="177"/>
      <c r="D30" s="100"/>
      <c r="E30" s="5"/>
      <c r="F30" s="5"/>
      <c r="G30" s="6"/>
      <c r="H30" s="95">
        <v>11</v>
      </c>
    </row>
    <row r="31" spans="1:8" ht="20.100000000000001" customHeight="1">
      <c r="A31" s="78"/>
      <c r="B31" s="100"/>
      <c r="C31" s="177"/>
      <c r="D31" s="100"/>
      <c r="E31" s="5"/>
      <c r="F31" s="5"/>
      <c r="G31" s="6"/>
      <c r="H31" s="95">
        <v>12</v>
      </c>
    </row>
    <row r="32" spans="1:8" ht="24" customHeight="1">
      <c r="A32" s="107"/>
      <c r="B32" s="104"/>
      <c r="C32" s="6" t="s">
        <v>203</v>
      </c>
      <c r="D32" s="100">
        <v>33141</v>
      </c>
      <c r="E32" s="5">
        <v>33141</v>
      </c>
      <c r="F32" s="5">
        <v>33141</v>
      </c>
      <c r="G32" s="6"/>
      <c r="H32" s="95">
        <v>13</v>
      </c>
    </row>
    <row r="33" spans="1:8" ht="24" customHeight="1">
      <c r="A33" s="146"/>
      <c r="B33" s="116"/>
      <c r="C33" s="6" t="s">
        <v>204</v>
      </c>
      <c r="D33" s="6">
        <f>E20-D32</f>
        <v>19501.339999999997</v>
      </c>
      <c r="E33" s="116">
        <f>F20-E32</f>
        <v>21167.759999999995</v>
      </c>
      <c r="F33" s="5">
        <f>G20-F32</f>
        <v>20192</v>
      </c>
      <c r="G33" s="6" t="s">
        <v>168</v>
      </c>
      <c r="H33" s="95">
        <v>14</v>
      </c>
    </row>
    <row r="34" spans="1:8" ht="24" customHeight="1">
      <c r="A34" s="5"/>
      <c r="B34" s="85"/>
      <c r="C34" s="116" t="s">
        <v>205</v>
      </c>
      <c r="D34" s="6">
        <v>30037.23</v>
      </c>
      <c r="E34" s="116">
        <v>141801.54999999999</v>
      </c>
      <c r="F34" s="5">
        <v>162969.31</v>
      </c>
      <c r="G34" s="6"/>
      <c r="H34" s="95">
        <v>15</v>
      </c>
    </row>
    <row r="35" spans="1:8" ht="24" customHeight="1">
      <c r="A35" s="121">
        <v>3999</v>
      </c>
      <c r="B35" s="85"/>
      <c r="C35" s="116" t="s">
        <v>206</v>
      </c>
      <c r="D35" s="6">
        <v>92262.98</v>
      </c>
      <c r="E35" s="116"/>
      <c r="F35" s="5"/>
      <c r="G35" s="6"/>
      <c r="H35" s="95">
        <v>16</v>
      </c>
    </row>
    <row r="36" spans="1:8" ht="24" customHeight="1">
      <c r="A36" s="121">
        <v>4999</v>
      </c>
      <c r="B36" s="85"/>
      <c r="C36" s="116" t="s">
        <v>207</v>
      </c>
      <c r="D36" s="6"/>
      <c r="E36" s="5"/>
      <c r="F36" s="5"/>
      <c r="G36" s="6"/>
      <c r="H36" s="95">
        <v>17</v>
      </c>
    </row>
    <row r="37" spans="1:8" ht="24.95" customHeight="1">
      <c r="A37" s="5"/>
      <c r="B37" s="82"/>
      <c r="C37" s="65" t="s">
        <v>208</v>
      </c>
      <c r="D37" s="91">
        <f>SUM(D33:D35)</f>
        <v>141801.54999999999</v>
      </c>
      <c r="E37" s="5">
        <f>SUM(E33:E34)</f>
        <v>162969.31</v>
      </c>
      <c r="F37" s="5"/>
      <c r="G37" s="6" t="s">
        <v>168</v>
      </c>
      <c r="H37" s="95">
        <v>18</v>
      </c>
    </row>
    <row r="38" spans="1:8" ht="30" customHeight="1">
      <c r="A38" s="5" t="s">
        <v>176</v>
      </c>
      <c r="B38" s="116"/>
      <c r="C38" s="116"/>
      <c r="D38" s="116"/>
      <c r="E38" s="116"/>
      <c r="F38" s="116"/>
      <c r="G38" s="116"/>
      <c r="H38" s="96"/>
    </row>
  </sheetData>
  <mergeCells count="2">
    <mergeCell ref="A4:D4"/>
    <mergeCell ref="A6:G6"/>
  </mergeCells>
  <phoneticPr fontId="0" type="noConversion"/>
  <printOptions horizontalCentered="1"/>
  <pageMargins left="0.5" right="0" top="0.5" bottom="0.3" header="0.5" footer="0.3"/>
  <pageSetup orientation="portrait" r:id="rId1"/>
  <headerFooter alignWithMargins="0">
    <oddHeader>&amp;RSchedule D
Page 2</oddHeader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opLeftCell="A18" zoomScale="69" zoomScaleNormal="69" workbookViewId="0">
      <selection activeCell="I45" sqref="I45"/>
    </sheetView>
  </sheetViews>
  <sheetFormatPr defaultRowHeight="13.15"/>
  <cols>
    <col min="5" max="5" width="12.7109375" customWidth="1"/>
    <col min="9" max="9" width="15.7109375" customWidth="1"/>
  </cols>
  <sheetData>
    <row r="1" spans="1:9">
      <c r="A1" s="7" t="s">
        <v>16</v>
      </c>
      <c r="B1" s="8"/>
      <c r="C1" s="8"/>
      <c r="D1" s="8"/>
      <c r="E1" s="9"/>
      <c r="F1" s="10"/>
      <c r="G1" s="11"/>
      <c r="H1" s="11"/>
      <c r="I1" s="12"/>
    </row>
    <row r="2" spans="1:9" ht="15.75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9" ht="9" customHeight="1">
      <c r="A3" s="19"/>
      <c r="B3" s="20"/>
      <c r="C3" s="20"/>
      <c r="D3" s="20"/>
      <c r="E3" s="21"/>
      <c r="F3" s="22"/>
      <c r="I3" s="23"/>
    </row>
    <row r="4" spans="1:9">
      <c r="A4" s="271" t="s">
        <v>17</v>
      </c>
      <c r="B4" s="272"/>
      <c r="C4" s="272"/>
      <c r="D4" s="272"/>
      <c r="E4" s="273"/>
      <c r="F4" s="22"/>
      <c r="I4" s="23"/>
    </row>
    <row r="5" spans="1:9" ht="9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9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9">
      <c r="A7" s="22"/>
      <c r="I7" s="23"/>
    </row>
    <row r="8" spans="1:9">
      <c r="A8" s="274" t="s">
        <v>18</v>
      </c>
      <c r="B8" s="275"/>
      <c r="C8" s="275"/>
      <c r="D8" s="275"/>
      <c r="E8" s="275"/>
      <c r="F8" s="275"/>
      <c r="G8" s="275"/>
      <c r="H8" s="275"/>
      <c r="I8" s="276"/>
    </row>
    <row r="9" spans="1:9">
      <c r="A9" s="25"/>
      <c r="B9" s="26"/>
      <c r="C9" s="26"/>
      <c r="D9" s="26"/>
      <c r="E9" s="26"/>
      <c r="F9" s="26"/>
      <c r="G9" s="26"/>
      <c r="H9" s="26"/>
      <c r="I9" s="27"/>
    </row>
    <row r="10" spans="1:9">
      <c r="A10" s="28"/>
      <c r="B10" s="29"/>
      <c r="C10" s="29"/>
      <c r="D10" s="29"/>
      <c r="E10" s="29"/>
      <c r="F10" s="29"/>
      <c r="G10" s="29"/>
      <c r="H10" s="29"/>
      <c r="I10" s="30"/>
    </row>
    <row r="11" spans="1:9">
      <c r="A11" s="10"/>
      <c r="B11" s="11"/>
      <c r="C11" s="11"/>
      <c r="D11" s="11"/>
      <c r="E11" s="12"/>
      <c r="F11" s="31"/>
      <c r="G11" s="32"/>
      <c r="H11" s="32"/>
      <c r="I11" s="33"/>
    </row>
    <row r="12" spans="1:9" ht="15.75" customHeight="1">
      <c r="A12" s="22" t="s">
        <v>19</v>
      </c>
      <c r="E12" s="23"/>
      <c r="F12" s="34"/>
      <c r="G12" s="35"/>
      <c r="H12" s="35"/>
      <c r="I12" s="36"/>
    </row>
    <row r="13" spans="1:9">
      <c r="A13" s="22"/>
      <c r="E13" s="23"/>
      <c r="F13" s="34"/>
      <c r="G13" s="35"/>
      <c r="H13" s="35"/>
      <c r="I13" s="36"/>
    </row>
    <row r="14" spans="1:9">
      <c r="A14" s="22" t="s">
        <v>20</v>
      </c>
      <c r="E14" s="23"/>
      <c r="F14" s="34"/>
      <c r="G14" s="35"/>
      <c r="H14" s="35"/>
      <c r="I14" s="36"/>
    </row>
    <row r="15" spans="1:9">
      <c r="A15" s="22" t="s">
        <v>4</v>
      </c>
      <c r="E15" s="23"/>
      <c r="F15" s="34"/>
      <c r="G15" s="35"/>
      <c r="H15" s="35"/>
      <c r="I15" s="36"/>
    </row>
    <row r="16" spans="1:9">
      <c r="A16" s="16"/>
      <c r="B16" s="17"/>
      <c r="C16" s="17"/>
      <c r="D16" s="17"/>
      <c r="E16" s="18"/>
      <c r="F16" s="37"/>
      <c r="G16" s="38"/>
      <c r="H16" s="38"/>
      <c r="I16" s="39"/>
    </row>
    <row r="17" spans="1:9" ht="8.25" customHeight="1">
      <c r="A17" s="10"/>
      <c r="H17" s="11"/>
      <c r="I17" s="12"/>
    </row>
    <row r="18" spans="1:9" s="41" customFormat="1" ht="20.100000000000001" customHeight="1">
      <c r="A18" s="40" t="s">
        <v>21</v>
      </c>
      <c r="I18" s="42"/>
    </row>
    <row r="19" spans="1:9" s="41" customFormat="1" ht="20.100000000000001" customHeight="1">
      <c r="A19" s="40" t="s">
        <v>22</v>
      </c>
      <c r="I19" s="42"/>
    </row>
    <row r="20" spans="1:9" s="41" customFormat="1" ht="20.100000000000001" customHeight="1">
      <c r="A20" s="40" t="s">
        <v>23</v>
      </c>
      <c r="I20" s="42"/>
    </row>
    <row r="21" spans="1:9">
      <c r="A21" s="16"/>
      <c r="H21" s="277"/>
      <c r="I21" s="278"/>
    </row>
    <row r="22" spans="1:9">
      <c r="A22" s="43" t="s">
        <v>24</v>
      </c>
      <c r="B22" s="279" t="s">
        <v>25</v>
      </c>
      <c r="C22" s="279"/>
      <c r="D22" s="279"/>
      <c r="E22" s="279"/>
      <c r="F22" s="279"/>
      <c r="G22" s="280"/>
      <c r="H22" s="281" t="s">
        <v>26</v>
      </c>
      <c r="I22" s="280"/>
    </row>
    <row r="23" spans="1:9" ht="19.5" customHeight="1" thickBot="1">
      <c r="A23" s="44" t="s">
        <v>27</v>
      </c>
      <c r="B23" s="16" t="s">
        <v>28</v>
      </c>
      <c r="C23" s="45"/>
      <c r="D23" s="45"/>
      <c r="E23" s="45"/>
      <c r="F23" s="45"/>
      <c r="G23" s="45"/>
      <c r="H23" s="16"/>
      <c r="I23" s="54">
        <v>61141.47</v>
      </c>
    </row>
    <row r="24" spans="1:9" ht="13.9" thickTop="1">
      <c r="A24" s="46"/>
      <c r="H24" s="34"/>
      <c r="I24" s="36"/>
    </row>
    <row r="25" spans="1:9">
      <c r="A25" s="47" t="s">
        <v>29</v>
      </c>
      <c r="B25" s="48" t="s">
        <v>30</v>
      </c>
      <c r="C25" s="17"/>
      <c r="D25" s="17"/>
      <c r="E25" s="17"/>
      <c r="F25" s="17"/>
      <c r="G25" s="17"/>
      <c r="H25" s="37"/>
      <c r="I25" s="39"/>
    </row>
    <row r="26" spans="1:9">
      <c r="A26" s="46"/>
      <c r="H26" s="22"/>
      <c r="I26" s="23"/>
    </row>
    <row r="27" spans="1:9">
      <c r="A27" s="47" t="s">
        <v>31</v>
      </c>
      <c r="B27" s="48" t="s">
        <v>32</v>
      </c>
      <c r="C27" s="17"/>
      <c r="D27" s="17"/>
      <c r="E27" s="17"/>
      <c r="F27" s="17"/>
      <c r="G27" s="17"/>
      <c r="H27" s="16"/>
      <c r="I27" s="18">
        <v>4725</v>
      </c>
    </row>
    <row r="28" spans="1:9">
      <c r="A28" s="46"/>
      <c r="B28" s="4"/>
      <c r="H28" s="22"/>
      <c r="I28" s="23"/>
    </row>
    <row r="29" spans="1:9">
      <c r="A29" s="47"/>
      <c r="B29" s="48" t="s">
        <v>33</v>
      </c>
      <c r="C29" s="17"/>
      <c r="D29" s="17"/>
      <c r="E29" s="17"/>
      <c r="F29" s="17"/>
      <c r="G29" s="17"/>
      <c r="H29" s="16"/>
      <c r="I29" s="18">
        <v>3150</v>
      </c>
    </row>
    <row r="30" spans="1:9">
      <c r="A30" s="46"/>
      <c r="H30" s="22"/>
      <c r="I30" s="23"/>
    </row>
    <row r="31" spans="1:9">
      <c r="A31" s="49"/>
      <c r="B31" s="48" t="s">
        <v>34</v>
      </c>
      <c r="C31" s="17"/>
      <c r="D31" s="17"/>
      <c r="E31" s="17"/>
      <c r="F31" s="17"/>
      <c r="G31" s="17"/>
      <c r="H31" s="16"/>
      <c r="I31" s="18">
        <v>0</v>
      </c>
    </row>
    <row r="32" spans="1:9">
      <c r="A32" s="46"/>
      <c r="H32" s="22"/>
      <c r="I32" s="23"/>
    </row>
    <row r="33" spans="1:10">
      <c r="A33" s="49"/>
      <c r="B33" s="16" t="s">
        <v>35</v>
      </c>
      <c r="C33" s="17"/>
      <c r="D33" s="17"/>
      <c r="E33" s="17"/>
      <c r="F33" s="17"/>
      <c r="G33" s="17"/>
      <c r="H33" s="16"/>
      <c r="I33" s="18"/>
    </row>
    <row r="34" spans="1:10">
      <c r="A34" s="46"/>
      <c r="H34" s="22"/>
      <c r="I34" s="23"/>
    </row>
    <row r="35" spans="1:10">
      <c r="A35" s="49"/>
      <c r="B35" s="16"/>
      <c r="C35" s="17"/>
      <c r="D35" s="17"/>
      <c r="E35" s="17"/>
      <c r="F35" s="17"/>
      <c r="G35" s="17"/>
      <c r="H35" s="16"/>
      <c r="I35" s="18"/>
    </row>
    <row r="36" spans="1:10">
      <c r="A36" s="46"/>
      <c r="H36" s="22"/>
      <c r="I36" s="23"/>
    </row>
    <row r="37" spans="1:10">
      <c r="A37" s="49"/>
      <c r="B37" s="16" t="s">
        <v>35</v>
      </c>
      <c r="C37" s="17"/>
      <c r="D37" s="17"/>
      <c r="E37" s="17"/>
      <c r="F37" s="17"/>
      <c r="G37" s="17"/>
      <c r="H37" s="16"/>
      <c r="I37" s="18"/>
    </row>
    <row r="38" spans="1:10">
      <c r="A38" s="50"/>
      <c r="H38" s="34"/>
      <c r="I38" s="36"/>
    </row>
    <row r="39" spans="1:10">
      <c r="A39" s="47" t="s">
        <v>36</v>
      </c>
      <c r="B39" s="48" t="s">
        <v>37</v>
      </c>
      <c r="C39" s="17"/>
      <c r="D39" s="17"/>
      <c r="E39" s="17"/>
      <c r="F39" s="17"/>
      <c r="G39" s="17"/>
      <c r="H39" s="37"/>
      <c r="I39" s="39"/>
    </row>
    <row r="40" spans="1:10">
      <c r="A40" s="46"/>
      <c r="B40" s="61" t="s">
        <v>38</v>
      </c>
      <c r="H40" s="22"/>
      <c r="I40" s="23">
        <v>0</v>
      </c>
    </row>
    <row r="41" spans="1:10">
      <c r="A41" s="49"/>
      <c r="B41" s="16" t="s">
        <v>35</v>
      </c>
      <c r="C41" s="17"/>
      <c r="D41" s="17"/>
      <c r="E41" s="17"/>
      <c r="F41" s="17"/>
      <c r="G41" s="17"/>
      <c r="H41" s="16"/>
      <c r="I41" s="18"/>
    </row>
    <row r="42" spans="1:10">
      <c r="A42" s="46"/>
      <c r="F42" s="207"/>
      <c r="H42" s="22"/>
      <c r="I42" s="23"/>
    </row>
    <row r="43" spans="1:10">
      <c r="A43" s="49"/>
      <c r="B43" s="16" t="s">
        <v>35</v>
      </c>
      <c r="C43" s="17"/>
      <c r="D43" s="17"/>
      <c r="E43" s="17"/>
      <c r="F43" s="17"/>
      <c r="G43" s="17"/>
      <c r="H43" s="16"/>
      <c r="I43" s="18"/>
    </row>
    <row r="44" spans="1:10">
      <c r="A44" s="51"/>
      <c r="B44" s="31"/>
      <c r="C44" s="35"/>
      <c r="D44" s="35"/>
      <c r="E44" s="35"/>
      <c r="F44" s="35"/>
      <c r="G44" s="35"/>
      <c r="H44" s="22"/>
      <c r="I44" s="23"/>
    </row>
    <row r="45" spans="1:10" ht="13.9" thickBot="1">
      <c r="A45" s="50"/>
      <c r="B45" s="52" t="s">
        <v>39</v>
      </c>
      <c r="C45" s="35"/>
      <c r="D45" s="35"/>
      <c r="E45" s="35"/>
      <c r="F45" s="206"/>
      <c r="G45" s="206"/>
      <c r="H45" s="53"/>
      <c r="I45" s="257">
        <f>SUM(I23:I44)</f>
        <v>69016.47</v>
      </c>
      <c r="J45" s="61"/>
    </row>
    <row r="46" spans="1:10" ht="13.9" thickTop="1">
      <c r="A46" s="10"/>
      <c r="B46" s="11"/>
      <c r="C46" s="11"/>
      <c r="D46" s="11"/>
      <c r="E46" s="11"/>
      <c r="F46" s="11"/>
      <c r="G46" s="11"/>
      <c r="I46" s="23"/>
    </row>
    <row r="47" spans="1:10" s="155" customFormat="1" ht="13.9">
      <c r="A47" s="154" t="s">
        <v>40</v>
      </c>
      <c r="I47" s="156"/>
    </row>
    <row r="48" spans="1:10" s="155" customFormat="1" ht="15.75" customHeight="1">
      <c r="A48" s="154" t="s">
        <v>41</v>
      </c>
      <c r="I48" s="156"/>
    </row>
    <row r="49" spans="1:9" s="155" customFormat="1" ht="15.75" customHeight="1">
      <c r="A49" s="154" t="s">
        <v>42</v>
      </c>
      <c r="I49" s="156"/>
    </row>
    <row r="50" spans="1:9" s="155" customFormat="1" ht="15.75" customHeight="1">
      <c r="A50" s="154"/>
      <c r="I50" s="156"/>
    </row>
    <row r="51" spans="1:9">
      <c r="A51" s="22"/>
      <c r="F51" t="s">
        <v>43</v>
      </c>
      <c r="I51" s="23"/>
    </row>
    <row r="52" spans="1:9">
      <c r="A52" s="22"/>
      <c r="F52" t="s">
        <v>44</v>
      </c>
      <c r="I52" s="23"/>
    </row>
    <row r="53" spans="1:9">
      <c r="A53" s="22"/>
      <c r="I53" s="23"/>
    </row>
    <row r="54" spans="1:9" ht="8.25" customHeight="1">
      <c r="A54" s="16"/>
      <c r="B54" s="17"/>
      <c r="C54" s="17"/>
      <c r="D54" s="17"/>
      <c r="E54" s="17"/>
      <c r="F54" s="17"/>
      <c r="G54" s="17"/>
      <c r="H54" s="17"/>
      <c r="I54" s="18"/>
    </row>
  </sheetData>
  <mergeCells count="5">
    <mergeCell ref="A4:E4"/>
    <mergeCell ref="A8:I8"/>
    <mergeCell ref="H21:I21"/>
    <mergeCell ref="B22:G22"/>
    <mergeCell ref="H22:I22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A
Page 1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4" zoomScale="62" zoomScaleNormal="62" workbookViewId="0">
      <selection activeCell="I35" sqref="I35"/>
    </sheetView>
  </sheetViews>
  <sheetFormatPr defaultRowHeight="13.15"/>
  <cols>
    <col min="1" max="1" width="4.7109375" customWidth="1"/>
    <col min="3" max="3" width="15.7109375" customWidth="1"/>
    <col min="5" max="5" width="13.7109375" customWidth="1"/>
    <col min="6" max="6" width="6.28515625" customWidth="1"/>
    <col min="7" max="7" width="10.7109375" customWidth="1"/>
    <col min="8" max="8" width="2.7109375" customWidth="1"/>
    <col min="9" max="9" width="20.42578125" customWidth="1"/>
  </cols>
  <sheetData>
    <row r="1" spans="1:9">
      <c r="A1" s="7" t="s">
        <v>16</v>
      </c>
      <c r="B1" s="8"/>
      <c r="C1" s="8"/>
      <c r="D1" s="8"/>
      <c r="E1" s="9"/>
      <c r="F1" s="10"/>
      <c r="G1" s="11"/>
      <c r="H1" s="11"/>
      <c r="I1" s="12"/>
    </row>
    <row r="2" spans="1:9" ht="18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9" ht="14.25" customHeight="1">
      <c r="A3" s="19"/>
      <c r="B3" s="20"/>
      <c r="C3" s="20"/>
      <c r="D3" s="20"/>
      <c r="E3" s="21"/>
      <c r="F3" s="22"/>
      <c r="I3" s="23"/>
    </row>
    <row r="4" spans="1:9">
      <c r="A4" s="271" t="s">
        <v>45</v>
      </c>
      <c r="B4" s="272"/>
      <c r="C4" s="272"/>
      <c r="D4" s="272"/>
      <c r="E4" s="273"/>
      <c r="F4" s="22"/>
      <c r="I4" s="23"/>
    </row>
    <row r="5" spans="1:9" ht="12.75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9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9">
      <c r="A7" s="22"/>
      <c r="I7" s="23"/>
    </row>
    <row r="8" spans="1:9">
      <c r="A8" s="274" t="s">
        <v>46</v>
      </c>
      <c r="B8" s="275"/>
      <c r="C8" s="275"/>
      <c r="D8" s="275"/>
      <c r="E8" s="275"/>
      <c r="F8" s="275"/>
      <c r="G8" s="275"/>
      <c r="H8" s="275"/>
      <c r="I8" s="276"/>
    </row>
    <row r="9" spans="1:9">
      <c r="A9" s="25"/>
      <c r="B9" s="26"/>
      <c r="C9" s="26"/>
      <c r="D9" s="26"/>
      <c r="E9" s="26"/>
      <c r="F9" s="26"/>
      <c r="G9" s="26"/>
      <c r="H9" s="26"/>
      <c r="I9" s="27"/>
    </row>
    <row r="10" spans="1:9">
      <c r="A10" s="28"/>
      <c r="B10" s="29"/>
      <c r="C10" s="29"/>
      <c r="D10" s="29"/>
      <c r="E10" s="29"/>
      <c r="F10" s="29"/>
      <c r="G10" s="29"/>
      <c r="H10" s="29"/>
      <c r="I10" s="30"/>
    </row>
    <row r="11" spans="1:9">
      <c r="A11" s="10"/>
      <c r="B11" s="11"/>
      <c r="C11" s="11"/>
      <c r="D11" s="11"/>
      <c r="E11" s="12"/>
      <c r="F11" s="31"/>
      <c r="G11" s="32"/>
      <c r="H11" s="32"/>
      <c r="I11" s="33"/>
    </row>
    <row r="12" spans="1:9" ht="20.100000000000001" customHeight="1">
      <c r="A12" s="4" t="s">
        <v>47</v>
      </c>
      <c r="E12" s="23"/>
      <c r="F12" s="34"/>
      <c r="G12" s="35"/>
      <c r="H12" s="35"/>
      <c r="I12" s="36"/>
    </row>
    <row r="13" spans="1:9">
      <c r="A13" s="16"/>
      <c r="B13" s="17"/>
      <c r="C13" s="17"/>
      <c r="D13" s="17"/>
      <c r="E13" s="18"/>
      <c r="F13" s="37"/>
      <c r="G13" s="38"/>
      <c r="H13" s="38"/>
      <c r="I13" s="39"/>
    </row>
    <row r="14" spans="1:9" ht="24.95" customHeight="1">
      <c r="A14" s="55" t="s">
        <v>48</v>
      </c>
      <c r="B14" s="45" t="s">
        <v>49</v>
      </c>
      <c r="C14" s="45"/>
      <c r="D14" s="45"/>
      <c r="E14" s="56"/>
      <c r="F14" s="16"/>
      <c r="G14" s="229">
        <v>91848</v>
      </c>
      <c r="H14" s="230"/>
      <c r="I14" s="231"/>
    </row>
    <row r="15" spans="1:9" ht="24.95" customHeight="1">
      <c r="A15" s="46"/>
      <c r="B15" s="45" t="s">
        <v>50</v>
      </c>
      <c r="C15" s="45"/>
      <c r="D15" s="45"/>
      <c r="E15" s="56"/>
      <c r="F15" s="57"/>
      <c r="G15" s="232">
        <v>92000</v>
      </c>
      <c r="H15" s="233"/>
      <c r="I15" s="234"/>
    </row>
    <row r="16" spans="1:9" ht="24.95" customHeight="1">
      <c r="A16" s="58"/>
      <c r="B16" s="17" t="s">
        <v>51</v>
      </c>
      <c r="C16" s="17"/>
      <c r="D16" s="17"/>
      <c r="E16" s="17"/>
      <c r="F16" s="34"/>
      <c r="G16" s="231"/>
      <c r="H16" s="235"/>
      <c r="I16" s="236">
        <f>G14+G15</f>
        <v>183848</v>
      </c>
    </row>
    <row r="17" spans="1:9" ht="24.95" customHeight="1">
      <c r="A17" s="59" t="s">
        <v>52</v>
      </c>
      <c r="B17" s="57" t="s">
        <v>53</v>
      </c>
      <c r="C17" s="45"/>
      <c r="D17" s="45"/>
      <c r="E17" s="45"/>
      <c r="F17" s="34"/>
      <c r="G17" s="237"/>
      <c r="H17" s="238"/>
      <c r="I17" s="232">
        <v>119852</v>
      </c>
    </row>
    <row r="18" spans="1:9" s="41" customFormat="1" ht="19.5" customHeight="1">
      <c r="A18" s="60" t="s">
        <v>54</v>
      </c>
      <c r="B18" s="61" t="s">
        <v>55</v>
      </c>
      <c r="E18" s="62"/>
      <c r="F18" s="63"/>
      <c r="G18" s="237"/>
      <c r="H18" s="245"/>
      <c r="I18" s="251">
        <f>I16+I17</f>
        <v>303700</v>
      </c>
    </row>
    <row r="19" spans="1:9" s="41" customFormat="1" ht="15" customHeight="1" thickBot="1">
      <c r="A19" s="64"/>
      <c r="B19" s="65" t="s">
        <v>56</v>
      </c>
      <c r="C19" s="66"/>
      <c r="D19" s="66"/>
      <c r="E19" s="67"/>
      <c r="F19" s="68"/>
      <c r="G19" s="237"/>
      <c r="H19" s="250"/>
      <c r="I19" s="252"/>
    </row>
    <row r="20" spans="1:9" s="41" customFormat="1" ht="12.75" customHeight="1" thickTop="1">
      <c r="A20" s="69"/>
      <c r="B20" s="70"/>
      <c r="C20" s="70"/>
      <c r="D20" s="70"/>
      <c r="E20" s="70"/>
      <c r="F20" s="71"/>
      <c r="G20" s="253"/>
      <c r="H20" s="239"/>
      <c r="I20" s="237"/>
    </row>
    <row r="21" spans="1:9" ht="20.100000000000001" customHeight="1">
      <c r="A21" s="4" t="s">
        <v>57</v>
      </c>
      <c r="F21" s="34"/>
      <c r="G21" s="239"/>
      <c r="H21" s="282"/>
      <c r="I21" s="283"/>
    </row>
    <row r="22" spans="1:9" ht="12.75" customHeight="1">
      <c r="A22" s="22"/>
      <c r="F22" s="34"/>
      <c r="G22" s="239"/>
      <c r="H22" s="239"/>
      <c r="I22" s="237"/>
    </row>
    <row r="23" spans="1:9" ht="19.5" customHeight="1">
      <c r="A23" s="72" t="s">
        <v>58</v>
      </c>
      <c r="B23" s="73" t="s">
        <v>59</v>
      </c>
      <c r="C23" s="11"/>
      <c r="D23" s="11"/>
      <c r="E23" s="11"/>
      <c r="F23" s="31"/>
      <c r="G23" s="231"/>
      <c r="H23" s="240"/>
      <c r="I23" s="241">
        <v>206245.03</v>
      </c>
    </row>
    <row r="24" spans="1:9" ht="6.75" customHeight="1">
      <c r="A24" s="58"/>
      <c r="B24" s="17"/>
      <c r="C24" s="17"/>
      <c r="D24" s="17"/>
      <c r="E24" s="17"/>
      <c r="F24" s="37"/>
      <c r="G24" s="234"/>
      <c r="H24" s="242"/>
      <c r="I24" s="243"/>
    </row>
    <row r="25" spans="1:9" ht="24.95" customHeight="1">
      <c r="A25" s="60" t="s">
        <v>60</v>
      </c>
      <c r="B25" s="16" t="s">
        <v>61</v>
      </c>
      <c r="C25" s="17"/>
      <c r="D25" s="17"/>
      <c r="E25" s="56"/>
      <c r="F25" s="17"/>
      <c r="G25" s="244">
        <v>39225</v>
      </c>
      <c r="H25" s="230"/>
      <c r="I25" s="231"/>
    </row>
    <row r="26" spans="1:9" ht="24.95" customHeight="1">
      <c r="A26" s="74"/>
      <c r="B26" s="17" t="s">
        <v>62</v>
      </c>
      <c r="C26" s="17"/>
      <c r="D26" s="17"/>
      <c r="E26" s="18"/>
      <c r="G26" s="245"/>
      <c r="H26" s="233"/>
      <c r="I26" s="234"/>
    </row>
    <row r="27" spans="1:9" ht="20.100000000000001" customHeight="1">
      <c r="A27" s="46"/>
      <c r="B27" t="s">
        <v>63</v>
      </c>
      <c r="E27" s="11"/>
      <c r="F27" s="31"/>
      <c r="G27" s="231"/>
      <c r="H27" s="245"/>
      <c r="I27" s="246">
        <v>39225</v>
      </c>
    </row>
    <row r="28" spans="1:9" ht="15" customHeight="1">
      <c r="A28" s="49"/>
      <c r="B28" s="16" t="s">
        <v>64</v>
      </c>
      <c r="C28" s="17"/>
      <c r="D28" s="17"/>
      <c r="E28" s="17"/>
      <c r="F28" s="34"/>
      <c r="G28" s="237"/>
      <c r="H28" s="235"/>
      <c r="I28" s="247"/>
    </row>
    <row r="29" spans="1:9" ht="30" customHeight="1">
      <c r="A29" s="59" t="s">
        <v>65</v>
      </c>
      <c r="B29" s="45" t="s">
        <v>66</v>
      </c>
      <c r="C29" s="45"/>
      <c r="D29" s="45"/>
      <c r="E29" s="45"/>
      <c r="F29" s="34"/>
      <c r="G29" s="237"/>
      <c r="H29" s="238"/>
      <c r="I29" s="248">
        <f>I23+I27</f>
        <v>245470.03</v>
      </c>
    </row>
    <row r="30" spans="1:9" ht="24.95" customHeight="1">
      <c r="A30" s="75" t="s">
        <v>67</v>
      </c>
      <c r="B30" t="s">
        <v>68</v>
      </c>
      <c r="E30" s="11"/>
      <c r="F30" s="34"/>
      <c r="G30" s="237"/>
      <c r="H30" s="245"/>
      <c r="I30" s="243"/>
    </row>
    <row r="31" spans="1:9" ht="15" customHeight="1">
      <c r="A31" s="49"/>
      <c r="B31" s="16" t="s">
        <v>69</v>
      </c>
      <c r="C31" s="17"/>
      <c r="D31" s="17"/>
      <c r="E31" s="17"/>
      <c r="F31" s="34"/>
      <c r="G31" s="237"/>
      <c r="H31" s="235"/>
      <c r="I31" s="254">
        <f>I18-I29</f>
        <v>58229.97</v>
      </c>
    </row>
    <row r="32" spans="1:9" ht="20.100000000000001" customHeight="1">
      <c r="A32" s="75" t="s">
        <v>70</v>
      </c>
      <c r="B32" t="s">
        <v>71</v>
      </c>
      <c r="F32" s="34"/>
      <c r="G32" s="237"/>
      <c r="H32" s="245"/>
      <c r="I32" s="246"/>
    </row>
    <row r="33" spans="1:9" ht="15" customHeight="1">
      <c r="A33" s="49"/>
      <c r="B33" s="16" t="s">
        <v>72</v>
      </c>
      <c r="C33" s="17"/>
      <c r="D33" s="17"/>
      <c r="E33" s="17"/>
      <c r="F33" s="34"/>
      <c r="G33" s="237"/>
      <c r="H33" s="249"/>
      <c r="I33" s="255">
        <f>0.05*I31</f>
        <v>2911.4985000000001</v>
      </c>
    </row>
    <row r="34" spans="1:9" ht="30" customHeight="1" thickBot="1">
      <c r="A34" s="55" t="s">
        <v>73</v>
      </c>
      <c r="B34" s="10" t="s">
        <v>74</v>
      </c>
      <c r="C34" s="11"/>
      <c r="D34" s="11"/>
      <c r="E34" s="11"/>
      <c r="F34" s="34"/>
      <c r="G34" s="234"/>
      <c r="H34" s="250"/>
      <c r="I34" s="256">
        <f>I31+I33</f>
        <v>61141.468500000003</v>
      </c>
    </row>
    <row r="35" spans="1:9" ht="13.9" thickTop="1">
      <c r="A35" s="10"/>
      <c r="B35" s="11"/>
      <c r="C35" s="11"/>
      <c r="D35" s="11"/>
      <c r="E35" s="11"/>
      <c r="F35" s="11"/>
      <c r="I35" s="23"/>
    </row>
    <row r="36" spans="1:9">
      <c r="A36" s="76"/>
      <c r="B36" t="s">
        <v>35</v>
      </c>
      <c r="I36" s="23"/>
    </row>
    <row r="37" spans="1:9" s="41" customFormat="1">
      <c r="A37" s="4" t="s">
        <v>75</v>
      </c>
      <c r="I37" s="42"/>
    </row>
    <row r="38" spans="1:9" s="61" customFormat="1" ht="12.75" customHeight="1">
      <c r="A38" s="4" t="s">
        <v>76</v>
      </c>
      <c r="I38" s="77"/>
    </row>
    <row r="39" spans="1:9">
      <c r="A39" s="16"/>
      <c r="B39" s="17"/>
      <c r="C39" s="17"/>
      <c r="D39" s="17"/>
      <c r="E39" s="17"/>
      <c r="F39" s="17"/>
      <c r="G39" s="17"/>
      <c r="H39" s="17"/>
      <c r="I39" s="18"/>
    </row>
  </sheetData>
  <mergeCells count="3">
    <mergeCell ref="A4:E4"/>
    <mergeCell ref="A8:I8"/>
    <mergeCell ref="H21:I21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1</oddHead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H47"/>
  <sheetViews>
    <sheetView topLeftCell="A29" zoomScale="85" zoomScaleNormal="85" workbookViewId="0">
      <selection activeCell="J34" sqref="J34"/>
    </sheetView>
  </sheetViews>
  <sheetFormatPr defaultColWidth="9.140625" defaultRowHeight="11.1" customHeight="1"/>
  <cols>
    <col min="1" max="1" width="10.7109375" style="61" customWidth="1"/>
    <col min="2" max="2" width="2.7109375" style="61" customWidth="1"/>
    <col min="3" max="3" width="30.7109375" style="61" customWidth="1"/>
    <col min="4" max="4" width="7.7109375" style="61" customWidth="1"/>
    <col min="5" max="7" width="13.7109375" style="61" customWidth="1"/>
    <col min="8" max="8" width="5.7109375" style="61" customWidth="1"/>
    <col min="9" max="16384" width="9.140625" style="61"/>
  </cols>
  <sheetData>
    <row r="1" spans="1:8" customFormat="1" ht="13.15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5.0999999999999996" customHeight="1">
      <c r="A3" s="19"/>
      <c r="B3" s="20"/>
      <c r="C3" s="20"/>
      <c r="D3" s="20"/>
      <c r="E3" s="19"/>
      <c r="H3" s="23"/>
    </row>
    <row r="4" spans="1:8" customFormat="1" ht="12" customHeight="1">
      <c r="A4" s="286" t="s">
        <v>45</v>
      </c>
      <c r="B4" s="287"/>
      <c r="C4" s="287"/>
      <c r="D4" s="287"/>
      <c r="E4" s="19"/>
      <c r="H4" s="23"/>
    </row>
    <row r="5" spans="1:8" customFormat="1" ht="9.7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5" customHeight="1">
      <c r="A7" s="274" t="s">
        <v>46</v>
      </c>
      <c r="B7" s="275"/>
      <c r="C7" s="275"/>
      <c r="D7" s="275"/>
      <c r="E7" s="275"/>
      <c r="F7" s="275"/>
      <c r="G7" s="275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65"/>
      <c r="B9" s="104"/>
      <c r="C9" s="8"/>
      <c r="D9" s="9"/>
      <c r="E9" s="178" t="s">
        <v>77</v>
      </c>
      <c r="F9" s="178" t="s">
        <v>78</v>
      </c>
      <c r="G9" s="178" t="s">
        <v>78</v>
      </c>
      <c r="H9" s="51"/>
    </row>
    <row r="10" spans="1:8" ht="12" customHeight="1">
      <c r="A10" s="52" t="s">
        <v>79</v>
      </c>
      <c r="B10" s="164"/>
      <c r="C10" s="288" t="s">
        <v>80</v>
      </c>
      <c r="D10" s="289"/>
      <c r="E10" s="178" t="s">
        <v>81</v>
      </c>
      <c r="F10" s="178" t="s">
        <v>81</v>
      </c>
      <c r="G10" s="178" t="s">
        <v>81</v>
      </c>
      <c r="H10" s="83"/>
    </row>
    <row r="11" spans="1:8" ht="12.75" customHeight="1">
      <c r="A11" s="148" t="s">
        <v>82</v>
      </c>
      <c r="B11" s="114"/>
      <c r="C11" s="4"/>
      <c r="D11" s="77"/>
      <c r="E11" s="178">
        <v>2022</v>
      </c>
      <c r="F11" s="178">
        <v>2023</v>
      </c>
      <c r="G11" s="178">
        <v>2024</v>
      </c>
      <c r="H11" s="83"/>
    </row>
    <row r="12" spans="1:8" ht="6.75" customHeight="1">
      <c r="A12" s="162"/>
      <c r="B12" s="163"/>
      <c r="C12" s="161"/>
      <c r="D12" s="65"/>
      <c r="E12" s="184"/>
      <c r="F12" s="178"/>
      <c r="G12" s="145"/>
      <c r="H12" s="91"/>
    </row>
    <row r="13" spans="1:8" ht="18" customHeight="1">
      <c r="A13" s="158">
        <v>3100</v>
      </c>
      <c r="B13" s="87"/>
      <c r="C13" s="159" t="s">
        <v>83</v>
      </c>
      <c r="D13" s="89"/>
      <c r="E13" s="157"/>
      <c r="F13" s="208"/>
      <c r="G13" s="90"/>
      <c r="H13" s="82"/>
    </row>
    <row r="14" spans="1:8" ht="20.100000000000001" customHeight="1">
      <c r="A14" s="92" t="s">
        <v>84</v>
      </c>
      <c r="B14" s="93"/>
      <c r="C14" s="48" t="s">
        <v>85</v>
      </c>
      <c r="D14" s="85"/>
      <c r="E14" s="94">
        <v>61119.45</v>
      </c>
      <c r="F14" s="166">
        <v>63000</v>
      </c>
      <c r="G14" s="198"/>
      <c r="H14" s="96">
        <v>1</v>
      </c>
    </row>
    <row r="15" spans="1:8" ht="20.100000000000001" customHeight="1">
      <c r="A15" s="97"/>
      <c r="B15" s="98"/>
      <c r="C15" s="61" t="s">
        <v>86</v>
      </c>
      <c r="D15" s="85"/>
      <c r="E15" s="95"/>
      <c r="F15" s="96"/>
      <c r="G15" s="96"/>
      <c r="H15" s="95">
        <v>2</v>
      </c>
    </row>
    <row r="16" spans="1:8" ht="20.100000000000001" customHeight="1">
      <c r="A16" s="97">
        <v>3190</v>
      </c>
      <c r="B16" s="85"/>
      <c r="C16" s="5" t="s">
        <v>87</v>
      </c>
      <c r="D16" s="85"/>
      <c r="E16" s="166"/>
      <c r="F16" s="187"/>
      <c r="G16" s="95"/>
      <c r="H16" s="95">
        <v>3</v>
      </c>
    </row>
    <row r="17" spans="1:8" ht="20.100000000000001" customHeight="1">
      <c r="A17" s="78"/>
      <c r="B17" s="100"/>
      <c r="C17" s="5" t="s">
        <v>88</v>
      </c>
      <c r="D17" s="85"/>
      <c r="E17" s="95">
        <v>7236.71</v>
      </c>
      <c r="F17" s="94">
        <v>7300</v>
      </c>
      <c r="G17" s="95">
        <v>7300</v>
      </c>
      <c r="H17" s="95">
        <v>4</v>
      </c>
    </row>
    <row r="18" spans="1:8" ht="20.100000000000001" customHeight="1">
      <c r="A18" s="78"/>
      <c r="B18" s="100"/>
      <c r="C18" s="5" t="s">
        <v>89</v>
      </c>
      <c r="D18" s="85"/>
      <c r="E18" s="188">
        <f>SUM(E14:E17)</f>
        <v>68356.160000000003</v>
      </c>
      <c r="F18" s="188">
        <f>F14+F17</f>
        <v>70300</v>
      </c>
      <c r="G18" s="105">
        <v>7300</v>
      </c>
      <c r="H18" s="95">
        <v>5</v>
      </c>
    </row>
    <row r="19" spans="1:8" ht="15" customHeight="1">
      <c r="A19" s="102">
        <v>3200</v>
      </c>
      <c r="B19" s="100"/>
      <c r="C19" s="284" t="s">
        <v>90</v>
      </c>
      <c r="D19" s="285"/>
      <c r="E19" s="189"/>
      <c r="F19" s="189"/>
      <c r="G19" s="190"/>
      <c r="H19" s="105"/>
    </row>
    <row r="20" spans="1:8" ht="5.0999999999999996" customHeight="1">
      <c r="A20" s="48"/>
      <c r="B20" s="82"/>
      <c r="C20" s="106"/>
      <c r="D20" s="81"/>
      <c r="E20" s="191"/>
      <c r="F20" s="191"/>
      <c r="G20" s="192"/>
      <c r="H20" s="91"/>
    </row>
    <row r="21" spans="1:8" ht="21.95" customHeight="1">
      <c r="A21" s="97">
        <v>3211</v>
      </c>
      <c r="B21" s="85"/>
      <c r="C21" s="5" t="s">
        <v>91</v>
      </c>
      <c r="D21" s="82"/>
      <c r="E21" s="160">
        <v>1250</v>
      </c>
      <c r="F21" s="160">
        <v>1250</v>
      </c>
      <c r="G21" s="166">
        <v>1250</v>
      </c>
      <c r="H21" s="95">
        <v>6</v>
      </c>
    </row>
    <row r="22" spans="1:8" ht="20.100000000000001" customHeight="1">
      <c r="A22" s="97"/>
      <c r="B22" s="85"/>
      <c r="C22" s="5" t="s">
        <v>92</v>
      </c>
      <c r="D22" s="82"/>
      <c r="E22" s="160">
        <v>40</v>
      </c>
      <c r="F22" s="160">
        <v>100</v>
      </c>
      <c r="G22" s="166">
        <v>100</v>
      </c>
      <c r="H22" s="95">
        <v>7</v>
      </c>
    </row>
    <row r="23" spans="1:8" ht="20.100000000000001" customHeight="1">
      <c r="A23" s="5"/>
      <c r="B23" s="85"/>
      <c r="C23" s="5" t="s">
        <v>93</v>
      </c>
      <c r="D23" s="85"/>
      <c r="E23" s="211">
        <v>1290</v>
      </c>
      <c r="F23" s="211">
        <v>1350</v>
      </c>
      <c r="G23" s="193">
        <v>1350</v>
      </c>
      <c r="H23" s="95">
        <v>9</v>
      </c>
    </row>
    <row r="24" spans="1:8" ht="15" customHeight="1">
      <c r="A24" s="102">
        <v>3300</v>
      </c>
      <c r="B24" s="100"/>
      <c r="C24" s="284" t="s">
        <v>94</v>
      </c>
      <c r="D24" s="285"/>
      <c r="E24" s="194"/>
      <c r="F24" s="189"/>
      <c r="G24" s="190"/>
      <c r="H24" s="100"/>
    </row>
    <row r="25" spans="1:8" ht="5.0999999999999996" customHeight="1">
      <c r="A25" s="48"/>
      <c r="B25" s="82"/>
      <c r="C25" s="108"/>
      <c r="D25" s="89"/>
      <c r="E25" s="195"/>
      <c r="F25" s="191"/>
      <c r="G25" s="192"/>
      <c r="H25" s="99"/>
    </row>
    <row r="26" spans="1:8" ht="21.95" customHeight="1">
      <c r="A26" s="97">
        <v>3351</v>
      </c>
      <c r="B26" s="85"/>
      <c r="C26" s="5" t="s">
        <v>95</v>
      </c>
      <c r="D26" s="85"/>
      <c r="E26" s="94">
        <v>13938.66</v>
      </c>
      <c r="F26" s="94">
        <v>14000</v>
      </c>
      <c r="G26" s="95">
        <v>15000</v>
      </c>
      <c r="H26" s="95">
        <v>10</v>
      </c>
    </row>
    <row r="27" spans="1:8" ht="21.95" customHeight="1">
      <c r="A27" s="110">
        <v>3352</v>
      </c>
      <c r="B27" s="85"/>
      <c r="C27" s="5" t="s">
        <v>96</v>
      </c>
      <c r="D27" s="85"/>
      <c r="E27" s="94">
        <v>372.57</v>
      </c>
      <c r="F27" s="94">
        <v>375</v>
      </c>
      <c r="G27" s="95">
        <v>375</v>
      </c>
      <c r="H27" s="95">
        <v>11</v>
      </c>
    </row>
    <row r="28" spans="1:8" ht="20.100000000000001" customHeight="1">
      <c r="A28" s="110"/>
      <c r="B28" s="85"/>
      <c r="C28" s="5" t="s">
        <v>97</v>
      </c>
      <c r="D28" s="85"/>
      <c r="E28" s="94">
        <v>14646</v>
      </c>
      <c r="F28" s="94"/>
      <c r="G28" s="95"/>
      <c r="H28" s="95">
        <v>12</v>
      </c>
    </row>
    <row r="29" spans="1:8" ht="20.100000000000001" customHeight="1">
      <c r="A29" s="110"/>
      <c r="B29" s="85"/>
      <c r="C29" s="5" t="s">
        <v>98</v>
      </c>
      <c r="D29" s="85"/>
      <c r="E29" s="94">
        <v>0</v>
      </c>
      <c r="F29" s="94"/>
      <c r="G29" s="95"/>
      <c r="H29" s="95">
        <v>13</v>
      </c>
    </row>
    <row r="30" spans="1:8" ht="20.100000000000001" customHeight="1">
      <c r="A30" s="5"/>
      <c r="B30" s="85"/>
      <c r="C30" s="5" t="s">
        <v>99</v>
      </c>
      <c r="D30" s="85"/>
      <c r="E30" s="94">
        <f>142.62+845.39+720.7</f>
        <v>1708.71</v>
      </c>
      <c r="F30" s="94">
        <v>1700</v>
      </c>
      <c r="G30" s="95">
        <v>1700</v>
      </c>
      <c r="H30" s="95">
        <v>14</v>
      </c>
    </row>
    <row r="31" spans="1:8" ht="20.100000000000001" customHeight="1">
      <c r="A31" s="78"/>
      <c r="B31" s="100"/>
      <c r="C31" s="78" t="s">
        <v>100</v>
      </c>
      <c r="D31" s="100"/>
      <c r="E31" s="95">
        <v>1121</v>
      </c>
      <c r="F31" s="95">
        <v>1100</v>
      </c>
      <c r="G31" s="95">
        <v>1100</v>
      </c>
      <c r="H31" s="95"/>
    </row>
    <row r="32" spans="1:8" ht="20.100000000000001" customHeight="1">
      <c r="A32" s="78"/>
      <c r="B32" s="100"/>
      <c r="C32" s="78" t="s">
        <v>101</v>
      </c>
      <c r="D32" s="100"/>
      <c r="E32" s="95">
        <v>3500</v>
      </c>
      <c r="F32" s="95">
        <v>3500</v>
      </c>
      <c r="G32" s="95">
        <v>3500</v>
      </c>
      <c r="H32" s="95"/>
    </row>
    <row r="33" spans="1:8" ht="21.95" customHeight="1">
      <c r="A33" s="78"/>
      <c r="B33" s="100"/>
      <c r="C33" s="78" t="s">
        <v>102</v>
      </c>
      <c r="D33" s="100"/>
      <c r="E33" s="95">
        <f>SUM(E26:E32)</f>
        <v>35286.94</v>
      </c>
      <c r="F33" s="95">
        <f>SUM(F26:F32)</f>
        <v>20675</v>
      </c>
      <c r="G33" s="95">
        <f>SUM(G26:G32)</f>
        <v>21675</v>
      </c>
      <c r="H33" s="95">
        <v>15</v>
      </c>
    </row>
    <row r="34" spans="1:8" ht="15" customHeight="1">
      <c r="A34" s="102">
        <v>3400</v>
      </c>
      <c r="B34" s="100"/>
      <c r="C34" s="284" t="s">
        <v>103</v>
      </c>
      <c r="D34" s="285"/>
      <c r="E34" s="194"/>
      <c r="F34" s="189"/>
      <c r="G34" s="190"/>
      <c r="H34" s="105"/>
    </row>
    <row r="35" spans="1:8" ht="5.0999999999999996" customHeight="1">
      <c r="A35" s="48"/>
      <c r="B35" s="82"/>
      <c r="C35" s="106"/>
      <c r="D35" s="89"/>
      <c r="E35" s="195"/>
      <c r="F35" s="191"/>
      <c r="G35" s="192"/>
      <c r="H35" s="91"/>
    </row>
    <row r="36" spans="1:8" ht="21.95" customHeight="1">
      <c r="A36" s="109"/>
      <c r="B36" s="85"/>
      <c r="C36" s="5" t="s">
        <v>104</v>
      </c>
      <c r="D36" s="85"/>
      <c r="E36" s="94">
        <v>4962.99</v>
      </c>
      <c r="F36" s="94">
        <v>5000</v>
      </c>
      <c r="G36" s="95">
        <v>5000</v>
      </c>
      <c r="H36" s="95">
        <v>16</v>
      </c>
    </row>
    <row r="37" spans="1:8" ht="21.95" customHeight="1">
      <c r="A37" s="109"/>
      <c r="B37" s="85"/>
      <c r="C37" s="5"/>
      <c r="D37" s="85"/>
      <c r="E37" s="94"/>
      <c r="F37" s="94"/>
      <c r="G37" s="95"/>
      <c r="H37" s="95"/>
    </row>
    <row r="38" spans="1:8" ht="21.95" customHeight="1">
      <c r="A38" s="5"/>
      <c r="B38" s="85"/>
      <c r="C38" s="5" t="s">
        <v>105</v>
      </c>
      <c r="D38" s="85"/>
      <c r="E38" s="94">
        <f>SUM(E36:E37)</f>
        <v>4962.99</v>
      </c>
      <c r="F38" s="94">
        <f>SUM(F36:F37)</f>
        <v>5000</v>
      </c>
      <c r="G38" s="95">
        <f>SUM(G36:G37)</f>
        <v>5000</v>
      </c>
      <c r="H38" s="95">
        <v>17</v>
      </c>
    </row>
    <row r="39" spans="1:8" ht="15" customHeight="1">
      <c r="A39" s="102">
        <v>3600</v>
      </c>
      <c r="B39" s="100"/>
      <c r="C39" s="284" t="s">
        <v>106</v>
      </c>
      <c r="D39" s="285"/>
      <c r="E39" s="194"/>
      <c r="F39" s="189"/>
      <c r="G39" s="190"/>
      <c r="H39" s="105"/>
    </row>
    <row r="40" spans="1:8" ht="5.0999999999999996" customHeight="1">
      <c r="A40" s="48"/>
      <c r="B40" s="82"/>
      <c r="C40" s="106"/>
      <c r="D40" s="89"/>
      <c r="E40" s="195"/>
      <c r="F40" s="191"/>
      <c r="G40" s="192"/>
      <c r="H40" s="91"/>
    </row>
    <row r="41" spans="1:8" ht="21.95" customHeight="1">
      <c r="A41" s="97">
        <v>3610</v>
      </c>
      <c r="B41" s="85"/>
      <c r="C41" s="5" t="s">
        <v>107</v>
      </c>
      <c r="D41" s="85"/>
      <c r="E41" s="94">
        <v>410.77</v>
      </c>
      <c r="F41" s="94">
        <v>400</v>
      </c>
      <c r="G41" s="95">
        <v>400</v>
      </c>
      <c r="H41" s="95">
        <v>18</v>
      </c>
    </row>
    <row r="42" spans="1:8" ht="20.100000000000001" customHeight="1">
      <c r="A42" s="97">
        <v>3620</v>
      </c>
      <c r="B42" s="85"/>
      <c r="C42" s="5" t="s">
        <v>108</v>
      </c>
      <c r="D42" s="85"/>
      <c r="E42" s="94">
        <v>12050</v>
      </c>
      <c r="F42" s="94">
        <v>3500</v>
      </c>
      <c r="G42" s="95">
        <v>3500</v>
      </c>
      <c r="H42" s="95">
        <v>19</v>
      </c>
    </row>
    <row r="43" spans="1:8" ht="20.100000000000001" customHeight="1">
      <c r="A43" s="5"/>
      <c r="B43" s="85"/>
      <c r="C43" s="5" t="s">
        <v>109</v>
      </c>
      <c r="D43" s="85"/>
      <c r="E43" s="94">
        <v>0</v>
      </c>
      <c r="F43" s="94">
        <v>0</v>
      </c>
      <c r="G43" s="95">
        <v>0</v>
      </c>
      <c r="H43" s="95">
        <v>21</v>
      </c>
    </row>
    <row r="44" spans="1:8" ht="20.100000000000001" customHeight="1">
      <c r="A44" s="5"/>
      <c r="B44" s="85"/>
      <c r="C44" s="5" t="s">
        <v>110</v>
      </c>
      <c r="D44" s="85"/>
      <c r="E44" s="94">
        <v>14647.24</v>
      </c>
      <c r="F44" s="94">
        <v>0</v>
      </c>
      <c r="G44" s="95">
        <v>0</v>
      </c>
      <c r="H44" s="95"/>
    </row>
    <row r="45" spans="1:8" ht="20.100000000000001" customHeight="1">
      <c r="A45" s="5"/>
      <c r="B45" s="85"/>
      <c r="C45" s="5" t="s">
        <v>111</v>
      </c>
      <c r="D45" s="85"/>
      <c r="E45" s="94">
        <v>0</v>
      </c>
      <c r="F45" s="94">
        <v>34771.82</v>
      </c>
      <c r="G45" s="95">
        <v>0</v>
      </c>
      <c r="H45" s="95"/>
    </row>
    <row r="46" spans="1:8" ht="20.100000000000001" customHeight="1">
      <c r="A46" s="78"/>
      <c r="B46" s="100"/>
      <c r="C46" s="78" t="s">
        <v>112</v>
      </c>
      <c r="D46" s="100"/>
      <c r="E46" s="211">
        <f>SUM(E41:E45)</f>
        <v>27108.010000000002</v>
      </c>
      <c r="F46" s="211">
        <f>SUM(F41:F45)</f>
        <v>38671.82</v>
      </c>
      <c r="G46" s="193">
        <f>SUM(G41:G45)</f>
        <v>3900</v>
      </c>
      <c r="H46" s="95">
        <v>23</v>
      </c>
    </row>
    <row r="47" spans="1:8" ht="21.95" customHeight="1">
      <c r="A47" s="118"/>
      <c r="B47" s="119"/>
      <c r="C47" s="5" t="s">
        <v>113</v>
      </c>
      <c r="D47" s="85"/>
      <c r="E47" s="94">
        <f>E46+E38+E33+E23+E18</f>
        <v>137004.1</v>
      </c>
      <c r="F47" s="94">
        <f>F46+F38+F33+F23+F18</f>
        <v>135996.82</v>
      </c>
      <c r="G47" s="215">
        <f>G46+G38+G33+G23+G18</f>
        <v>39225</v>
      </c>
      <c r="H47" s="95">
        <v>24</v>
      </c>
    </row>
  </sheetData>
  <mergeCells count="7">
    <mergeCell ref="C39:D39"/>
    <mergeCell ref="A4:D4"/>
    <mergeCell ref="A7:G7"/>
    <mergeCell ref="C19:D19"/>
    <mergeCell ref="C10:D10"/>
    <mergeCell ref="C24:D24"/>
    <mergeCell ref="C34:D34"/>
  </mergeCells>
  <phoneticPr fontId="0" type="noConversion"/>
  <printOptions horizontalCentered="1"/>
  <pageMargins left="0.5" right="0.25" top="0.5" bottom="0.3" header="0.5" footer="0.3"/>
  <pageSetup scale="98" orientation="portrait" r:id="rId1"/>
  <headerFooter alignWithMargins="0">
    <oddHeader>&amp;RSchedule B
Page 2</oddHead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I40"/>
  <sheetViews>
    <sheetView topLeftCell="A21" zoomScale="70" zoomScaleNormal="70" workbookViewId="0">
      <selection activeCell="F41" sqref="F41"/>
    </sheetView>
  </sheetViews>
  <sheetFormatPr defaultColWidth="9.140625" defaultRowHeight="11.1" customHeight="1"/>
  <cols>
    <col min="1" max="1" width="10.7109375" style="61" customWidth="1"/>
    <col min="2" max="2" width="2.7109375" style="61" customWidth="1"/>
    <col min="3" max="3" width="24.7109375" style="61" customWidth="1"/>
    <col min="4" max="7" width="13.7109375" style="61" customWidth="1"/>
    <col min="8" max="8" width="5.7109375" style="61" customWidth="1"/>
    <col min="9" max="16384" width="9.140625" style="61"/>
  </cols>
  <sheetData>
    <row r="1" spans="1:9" customFormat="1" ht="13.15">
      <c r="A1" s="78" t="s">
        <v>16</v>
      </c>
      <c r="B1" s="8"/>
      <c r="C1" s="8"/>
      <c r="D1" s="8"/>
      <c r="E1" s="24"/>
      <c r="F1" s="11"/>
      <c r="G1" s="11"/>
      <c r="H1" s="12"/>
    </row>
    <row r="2" spans="1:9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9" customFormat="1" ht="6.75" customHeight="1">
      <c r="A3" s="19"/>
      <c r="B3" s="20"/>
      <c r="C3" s="20"/>
      <c r="D3" s="20"/>
      <c r="E3" s="19"/>
      <c r="H3" s="23"/>
    </row>
    <row r="4" spans="1:9" customFormat="1" ht="12" customHeight="1">
      <c r="A4" s="286" t="s">
        <v>45</v>
      </c>
      <c r="B4" s="287"/>
      <c r="C4" s="287"/>
      <c r="D4" s="287"/>
      <c r="E4" s="19"/>
      <c r="H4" s="23"/>
    </row>
    <row r="5" spans="1:9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9" customFormat="1" ht="9" customHeight="1">
      <c r="A6" s="24"/>
      <c r="B6" s="8"/>
      <c r="C6" s="8"/>
      <c r="D6" s="8"/>
      <c r="E6" s="8"/>
      <c r="F6" s="11"/>
      <c r="G6" s="11"/>
      <c r="H6" s="12"/>
    </row>
    <row r="7" spans="1:9" customFormat="1" ht="17.100000000000001" customHeight="1">
      <c r="A7" s="274" t="s">
        <v>46</v>
      </c>
      <c r="B7" s="275"/>
      <c r="C7" s="275"/>
      <c r="D7" s="275"/>
      <c r="E7" s="275"/>
      <c r="F7" s="275"/>
      <c r="G7" s="275"/>
      <c r="H7" s="23"/>
    </row>
    <row r="8" spans="1:9" customFormat="1" ht="15" customHeight="1">
      <c r="A8" s="13"/>
      <c r="B8" s="14"/>
      <c r="C8" s="14"/>
      <c r="D8" s="14"/>
      <c r="E8" s="14"/>
      <c r="F8" s="17"/>
      <c r="G8" s="17"/>
      <c r="H8" s="18"/>
    </row>
    <row r="9" spans="1:9" customFormat="1" ht="12.95" customHeight="1">
      <c r="A9" s="165"/>
      <c r="B9" s="104"/>
      <c r="C9" s="111"/>
      <c r="D9" s="178" t="s">
        <v>77</v>
      </c>
      <c r="E9" s="178" t="s">
        <v>78</v>
      </c>
      <c r="F9" s="178"/>
      <c r="G9" s="178" t="s">
        <v>114</v>
      </c>
      <c r="H9" s="51"/>
    </row>
    <row r="10" spans="1:9" ht="13.5" customHeight="1">
      <c r="A10" s="213" t="s">
        <v>79</v>
      </c>
      <c r="B10" s="164"/>
      <c r="C10" s="172" t="s">
        <v>115</v>
      </c>
      <c r="D10" s="178" t="s">
        <v>116</v>
      </c>
      <c r="E10" s="178" t="s">
        <v>116</v>
      </c>
      <c r="F10" s="178" t="s">
        <v>117</v>
      </c>
      <c r="G10" s="178" t="s">
        <v>118</v>
      </c>
      <c r="H10" s="83"/>
    </row>
    <row r="11" spans="1:9" ht="12.75" customHeight="1">
      <c r="A11" s="213" t="s">
        <v>82</v>
      </c>
      <c r="B11" s="114"/>
      <c r="C11" s="4"/>
      <c r="D11" s="185">
        <v>2022</v>
      </c>
      <c r="E11" s="185">
        <v>2023</v>
      </c>
      <c r="F11" s="185">
        <v>2024</v>
      </c>
      <c r="G11" s="178" t="s">
        <v>119</v>
      </c>
      <c r="H11" s="83"/>
    </row>
    <row r="12" spans="1:9" ht="8.25" customHeight="1">
      <c r="A12" s="167"/>
      <c r="B12" s="163"/>
      <c r="C12" s="168"/>
      <c r="D12" s="184"/>
      <c r="E12" s="184"/>
      <c r="F12" s="184"/>
      <c r="G12" s="145"/>
      <c r="H12" s="82"/>
    </row>
    <row r="13" spans="1:9" ht="20.100000000000001" customHeight="1">
      <c r="A13" s="158">
        <v>4100</v>
      </c>
      <c r="B13" s="87"/>
      <c r="C13" s="182" t="s">
        <v>120</v>
      </c>
      <c r="D13" s="89"/>
      <c r="E13" s="157"/>
      <c r="F13" s="208"/>
      <c r="G13" s="90"/>
      <c r="H13" s="82"/>
    </row>
    <row r="14" spans="1:9" ht="21.95" customHeight="1">
      <c r="A14" s="92" t="s">
        <v>121</v>
      </c>
      <c r="B14" s="93"/>
      <c r="C14" s="16" t="s">
        <v>122</v>
      </c>
      <c r="D14" s="95">
        <v>2142.4699999999998</v>
      </c>
      <c r="E14" s="94">
        <v>2200</v>
      </c>
      <c r="F14" s="95">
        <v>6000</v>
      </c>
      <c r="G14" s="96"/>
      <c r="H14" s="96">
        <v>1</v>
      </c>
      <c r="I14" s="61" t="s">
        <v>123</v>
      </c>
    </row>
    <row r="15" spans="1:9" ht="21.95" customHeight="1">
      <c r="A15" s="97"/>
      <c r="B15" s="98"/>
      <c r="C15" s="57" t="s">
        <v>124</v>
      </c>
      <c r="D15" s="95">
        <v>3021.69</v>
      </c>
      <c r="E15" s="95">
        <v>3500</v>
      </c>
      <c r="F15" s="96">
        <v>3600</v>
      </c>
      <c r="G15" s="85"/>
      <c r="H15" s="95">
        <v>2</v>
      </c>
      <c r="I15" s="61" t="s">
        <v>125</v>
      </c>
    </row>
    <row r="16" spans="1:9" ht="21.95" customHeight="1">
      <c r="A16" s="97">
        <v>4131</v>
      </c>
      <c r="B16" s="85"/>
      <c r="C16" s="57" t="s">
        <v>126</v>
      </c>
      <c r="D16" s="95">
        <v>2811.1</v>
      </c>
      <c r="E16" s="166">
        <v>2900</v>
      </c>
      <c r="F16" s="99">
        <v>4000</v>
      </c>
      <c r="G16" s="99"/>
      <c r="H16" s="95">
        <v>3</v>
      </c>
      <c r="I16" s="61" t="s">
        <v>127</v>
      </c>
    </row>
    <row r="17" spans="1:9" ht="21.95" customHeight="1">
      <c r="A17" s="78"/>
      <c r="B17" s="100"/>
      <c r="C17" s="57" t="s">
        <v>128</v>
      </c>
      <c r="D17" s="95"/>
      <c r="E17" s="94">
        <v>500</v>
      </c>
      <c r="F17" s="94">
        <v>500</v>
      </c>
      <c r="G17" s="6"/>
      <c r="H17" s="95">
        <v>4</v>
      </c>
    </row>
    <row r="18" spans="1:9" ht="21.95" customHeight="1">
      <c r="A18" s="5"/>
      <c r="B18" s="85"/>
      <c r="C18" s="220" t="s">
        <v>129</v>
      </c>
      <c r="D18" s="95">
        <v>200</v>
      </c>
      <c r="E18" s="160">
        <v>1000</v>
      </c>
      <c r="F18" s="160">
        <v>1000</v>
      </c>
      <c r="G18" s="91"/>
      <c r="H18" s="95">
        <v>5</v>
      </c>
    </row>
    <row r="19" spans="1:9" ht="21.95" customHeight="1">
      <c r="A19" s="97">
        <v>4141</v>
      </c>
      <c r="B19" s="85"/>
      <c r="C19" s="220" t="s">
        <v>130</v>
      </c>
      <c r="D19" s="95">
        <v>15631.15</v>
      </c>
      <c r="E19" s="94">
        <v>16000</v>
      </c>
      <c r="F19" s="94">
        <v>20000</v>
      </c>
      <c r="G19" s="95"/>
      <c r="H19" s="95">
        <v>6</v>
      </c>
      <c r="I19" s="61" t="s">
        <v>131</v>
      </c>
    </row>
    <row r="20" spans="1:9" ht="21.95" customHeight="1">
      <c r="A20" s="97">
        <v>4143</v>
      </c>
      <c r="B20" s="85"/>
      <c r="C20" s="221" t="s">
        <v>132</v>
      </c>
      <c r="D20" s="95">
        <v>1600</v>
      </c>
      <c r="E20" s="211">
        <v>0</v>
      </c>
      <c r="F20" s="211">
        <v>0</v>
      </c>
      <c r="G20" s="83"/>
      <c r="H20" s="95">
        <v>7</v>
      </c>
    </row>
    <row r="21" spans="1:9" ht="21.95" customHeight="1">
      <c r="A21" s="97">
        <v>4144</v>
      </c>
      <c r="B21" s="85"/>
      <c r="C21" s="221" t="s">
        <v>133</v>
      </c>
      <c r="D21" s="95">
        <v>424.97</v>
      </c>
      <c r="E21" s="94">
        <v>425</v>
      </c>
      <c r="F21" s="94">
        <v>450</v>
      </c>
      <c r="G21" s="6"/>
      <c r="H21" s="95">
        <v>8</v>
      </c>
    </row>
    <row r="22" spans="1:9" ht="21.95" customHeight="1">
      <c r="A22" s="109"/>
      <c r="B22" s="85"/>
      <c r="C22" s="221" t="s">
        <v>134</v>
      </c>
      <c r="D22" s="95">
        <f>5440.62+250</f>
        <v>5690.62</v>
      </c>
      <c r="E22" s="94">
        <v>5700</v>
      </c>
      <c r="F22" s="94">
        <v>5800</v>
      </c>
      <c r="G22" s="6"/>
      <c r="H22" s="95">
        <v>9</v>
      </c>
    </row>
    <row r="23" spans="1:9" ht="21.95" customHeight="1">
      <c r="A23" s="97"/>
      <c r="B23" s="85"/>
      <c r="C23" s="57" t="s">
        <v>135</v>
      </c>
      <c r="D23" s="95"/>
      <c r="E23" s="94"/>
      <c r="F23" s="94"/>
      <c r="G23" s="6"/>
      <c r="H23" s="95">
        <v>10</v>
      </c>
    </row>
    <row r="24" spans="1:9" ht="21.95" customHeight="1">
      <c r="A24" s="117"/>
      <c r="B24" s="100"/>
      <c r="C24" s="57" t="s">
        <v>136</v>
      </c>
      <c r="D24" s="105"/>
      <c r="E24" s="211">
        <v>2650</v>
      </c>
      <c r="F24" s="211">
        <v>500</v>
      </c>
      <c r="G24" s="83"/>
      <c r="H24" s="95">
        <v>11</v>
      </c>
    </row>
    <row r="25" spans="1:9" ht="21.95" customHeight="1">
      <c r="A25" s="109"/>
      <c r="B25" s="85"/>
      <c r="C25" s="57" t="s">
        <v>137</v>
      </c>
      <c r="D25" s="95">
        <v>311.56</v>
      </c>
      <c r="E25" s="94">
        <v>325</v>
      </c>
      <c r="F25" s="94">
        <v>325</v>
      </c>
      <c r="G25" s="6"/>
      <c r="H25" s="95">
        <v>12</v>
      </c>
    </row>
    <row r="26" spans="1:9" ht="21.95" customHeight="1">
      <c r="A26" s="5"/>
      <c r="B26" s="85"/>
      <c r="C26" s="57" t="s">
        <v>138</v>
      </c>
      <c r="D26" s="95">
        <v>1459.52</v>
      </c>
      <c r="E26" s="94">
        <v>1500</v>
      </c>
      <c r="F26" s="94">
        <v>1500</v>
      </c>
      <c r="G26" s="6"/>
      <c r="H26" s="95">
        <v>13</v>
      </c>
    </row>
    <row r="27" spans="1:9" ht="21.95" customHeight="1">
      <c r="A27" s="78"/>
      <c r="B27" s="100"/>
      <c r="C27" s="221" t="s">
        <v>139</v>
      </c>
      <c r="D27" s="95">
        <v>80</v>
      </c>
      <c r="E27" s="211">
        <v>50</v>
      </c>
      <c r="F27" s="211">
        <v>50</v>
      </c>
      <c r="G27" s="6"/>
      <c r="H27" s="95">
        <v>14</v>
      </c>
    </row>
    <row r="28" spans="1:9" ht="20.100000000000001" customHeight="1">
      <c r="A28" s="5"/>
      <c r="B28" s="85"/>
      <c r="C28" s="5" t="s">
        <v>140</v>
      </c>
      <c r="D28" s="166">
        <v>13.43</v>
      </c>
      <c r="E28" s="94">
        <v>12.95</v>
      </c>
      <c r="F28" s="94">
        <v>13</v>
      </c>
      <c r="G28" s="91"/>
      <c r="H28" s="95">
        <v>15</v>
      </c>
    </row>
    <row r="29" spans="1:9" ht="20.100000000000001" customHeight="1">
      <c r="A29" s="5"/>
      <c r="B29" s="85"/>
      <c r="C29" s="57" t="s">
        <v>141</v>
      </c>
      <c r="D29" s="166">
        <v>12.82</v>
      </c>
      <c r="E29" s="94">
        <v>521.04</v>
      </c>
      <c r="F29" s="94">
        <v>525</v>
      </c>
      <c r="G29" s="91"/>
      <c r="H29" s="95">
        <v>16</v>
      </c>
    </row>
    <row r="30" spans="1:9" ht="20.100000000000001" customHeight="1">
      <c r="A30" s="5"/>
      <c r="B30" s="85"/>
      <c r="C30" s="5" t="s">
        <v>142</v>
      </c>
      <c r="D30" s="166">
        <v>4490.5</v>
      </c>
      <c r="E30" s="94">
        <v>4600</v>
      </c>
      <c r="F30" s="94">
        <v>4700</v>
      </c>
      <c r="G30" s="91"/>
      <c r="H30" s="95">
        <v>17</v>
      </c>
    </row>
    <row r="31" spans="1:9" ht="20.100000000000001" customHeight="1">
      <c r="A31" s="5"/>
      <c r="B31" s="85"/>
      <c r="C31" s="220" t="s">
        <v>143</v>
      </c>
      <c r="D31" s="166">
        <v>4503</v>
      </c>
      <c r="E31" s="94">
        <v>4700</v>
      </c>
      <c r="F31" s="94">
        <v>4800</v>
      </c>
      <c r="G31" s="91"/>
      <c r="H31" s="95">
        <v>18</v>
      </c>
    </row>
    <row r="32" spans="1:9" ht="20.100000000000001" customHeight="1">
      <c r="A32" s="97"/>
      <c r="B32" s="85"/>
      <c r="C32" s="220" t="s">
        <v>144</v>
      </c>
      <c r="D32" s="95"/>
      <c r="E32" s="94">
        <v>500</v>
      </c>
      <c r="F32" s="94">
        <v>500</v>
      </c>
      <c r="G32" s="6"/>
      <c r="H32" s="95">
        <v>19</v>
      </c>
    </row>
    <row r="33" spans="1:8" ht="20.100000000000001" customHeight="1">
      <c r="A33" s="97"/>
      <c r="B33" s="85"/>
      <c r="C33" s="220" t="s">
        <v>145</v>
      </c>
      <c r="D33" s="95">
        <v>534.78</v>
      </c>
      <c r="E33" s="94">
        <v>550</v>
      </c>
      <c r="F33" s="94">
        <v>560</v>
      </c>
      <c r="G33" s="6"/>
      <c r="H33" s="95">
        <v>20</v>
      </c>
    </row>
    <row r="34" spans="1:8" ht="21.95" customHeight="1">
      <c r="A34" s="78"/>
      <c r="B34" s="100"/>
      <c r="C34" s="220" t="s">
        <v>146</v>
      </c>
      <c r="D34" s="196">
        <v>1007.6</v>
      </c>
      <c r="E34" s="94">
        <v>1000</v>
      </c>
      <c r="F34" s="94">
        <v>1000</v>
      </c>
      <c r="G34" s="6"/>
      <c r="H34" s="95">
        <v>21</v>
      </c>
    </row>
    <row r="35" spans="1:8" ht="20.100000000000001" customHeight="1">
      <c r="A35" s="5"/>
      <c r="B35" s="85"/>
      <c r="C35" s="220" t="s">
        <v>147</v>
      </c>
      <c r="D35" s="95">
        <v>0</v>
      </c>
      <c r="E35" s="197">
        <v>25</v>
      </c>
      <c r="F35" s="94">
        <v>25</v>
      </c>
      <c r="G35" s="6"/>
      <c r="H35" s="95">
        <v>22</v>
      </c>
    </row>
    <row r="36" spans="1:8" ht="20.100000000000001" customHeight="1">
      <c r="A36" s="5"/>
      <c r="B36" s="85"/>
      <c r="C36" s="116" t="s">
        <v>148</v>
      </c>
      <c r="D36" s="95">
        <f>14646</f>
        <v>14646</v>
      </c>
      <c r="E36" s="197">
        <v>0</v>
      </c>
      <c r="F36" s="94">
        <v>0</v>
      </c>
      <c r="G36" s="6"/>
      <c r="H36" s="95">
        <v>23</v>
      </c>
    </row>
    <row r="37" spans="1:8" ht="20.100000000000001" customHeight="1">
      <c r="A37" s="5"/>
      <c r="B37" s="85"/>
      <c r="C37" s="221" t="s">
        <v>149</v>
      </c>
      <c r="D37" s="95">
        <v>4980.5600000000004</v>
      </c>
      <c r="E37" s="197">
        <v>5250</v>
      </c>
      <c r="F37" s="94">
        <v>5500</v>
      </c>
      <c r="G37" s="6"/>
      <c r="H37" s="95">
        <v>24</v>
      </c>
    </row>
    <row r="38" spans="1:8" ht="20.100000000000001" customHeight="1">
      <c r="A38" s="5"/>
      <c r="B38" s="85"/>
      <c r="C38" s="221" t="s">
        <v>150</v>
      </c>
      <c r="D38" s="95">
        <v>4500</v>
      </c>
      <c r="E38" s="94">
        <v>4500</v>
      </c>
      <c r="F38" s="94">
        <v>4500</v>
      </c>
      <c r="G38" s="6"/>
      <c r="H38" s="95">
        <v>25</v>
      </c>
    </row>
    <row r="39" spans="1:8" ht="20.100000000000001" customHeight="1">
      <c r="A39" s="5"/>
      <c r="B39" s="82"/>
      <c r="C39" s="221"/>
      <c r="D39" s="91"/>
      <c r="E39" s="78"/>
      <c r="F39" s="5"/>
      <c r="G39" s="6"/>
      <c r="H39" s="95">
        <v>26</v>
      </c>
    </row>
    <row r="40" spans="1:8" ht="21.95" customHeight="1">
      <c r="A40" s="118"/>
      <c r="B40" s="119"/>
      <c r="C40" s="6" t="s">
        <v>151</v>
      </c>
      <c r="D40" s="48">
        <f>SUM(D14:D39)</f>
        <v>68061.76999999999</v>
      </c>
      <c r="E40" s="6">
        <f>SUM(E14:E39)</f>
        <v>58408.99</v>
      </c>
      <c r="F40" s="6">
        <f>SUM(F14:F39)</f>
        <v>65848</v>
      </c>
      <c r="G40" s="6"/>
      <c r="H40" s="95">
        <v>27</v>
      </c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3</oddHead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N44"/>
  <sheetViews>
    <sheetView tabSelected="1" topLeftCell="A13" zoomScale="60" zoomScaleNormal="60" workbookViewId="0">
      <selection activeCell="F42" sqref="F42"/>
    </sheetView>
  </sheetViews>
  <sheetFormatPr defaultColWidth="9.140625" defaultRowHeight="11.1" customHeight="1"/>
  <cols>
    <col min="1" max="1" width="9.7109375" style="61" customWidth="1"/>
    <col min="2" max="2" width="2.7109375" style="61" customWidth="1"/>
    <col min="3" max="3" width="26.7109375" style="61" customWidth="1"/>
    <col min="4" max="7" width="13.7109375" style="61" customWidth="1"/>
    <col min="8" max="8" width="5.7109375" style="61" customWidth="1"/>
    <col min="9" max="16384" width="9.140625" style="61"/>
  </cols>
  <sheetData>
    <row r="1" spans="1:8" customFormat="1" ht="13.15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86" t="s">
        <v>45</v>
      </c>
      <c r="B4" s="287"/>
      <c r="C4" s="287"/>
      <c r="D4" s="287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74" t="s">
        <v>46</v>
      </c>
      <c r="B7" s="275"/>
      <c r="C7" s="275"/>
      <c r="D7" s="275"/>
      <c r="E7" s="275"/>
      <c r="F7" s="275"/>
      <c r="G7" s="275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73" t="s">
        <v>79</v>
      </c>
      <c r="B9" s="80"/>
      <c r="C9" s="111"/>
      <c r="D9" s="178" t="s">
        <v>77</v>
      </c>
      <c r="E9" s="178" t="s">
        <v>78</v>
      </c>
      <c r="F9" s="292"/>
      <c r="G9" s="178" t="s">
        <v>114</v>
      </c>
      <c r="H9" s="51"/>
    </row>
    <row r="10" spans="1:8" ht="11.25" customHeight="1">
      <c r="A10" s="148" t="s">
        <v>82</v>
      </c>
      <c r="B10" s="131"/>
      <c r="C10" s="172" t="s">
        <v>115</v>
      </c>
      <c r="D10" s="178" t="s">
        <v>116</v>
      </c>
      <c r="E10" s="178" t="s">
        <v>116</v>
      </c>
      <c r="F10" s="178" t="s">
        <v>117</v>
      </c>
      <c r="G10" s="178" t="s">
        <v>118</v>
      </c>
      <c r="H10" s="83"/>
    </row>
    <row r="11" spans="1:8" ht="12.75" customHeight="1">
      <c r="A11" s="174"/>
      <c r="B11" s="175"/>
      <c r="C11" s="83"/>
      <c r="D11" s="178">
        <v>2022</v>
      </c>
      <c r="E11" s="178">
        <v>2023</v>
      </c>
      <c r="F11" s="178">
        <v>2024</v>
      </c>
      <c r="G11" s="178" t="s">
        <v>152</v>
      </c>
      <c r="H11" s="83"/>
    </row>
    <row r="12" spans="1:8" ht="5.0999999999999996" customHeight="1">
      <c r="A12" s="167"/>
      <c r="B12" s="163"/>
      <c r="C12" s="91"/>
      <c r="D12" s="184"/>
      <c r="E12" s="184"/>
      <c r="F12" s="184"/>
      <c r="G12" s="145"/>
      <c r="H12" s="83"/>
    </row>
    <row r="13" spans="1:8" ht="15.75" customHeight="1">
      <c r="A13" s="84">
        <v>4200</v>
      </c>
      <c r="B13" s="112"/>
      <c r="C13" s="120" t="s">
        <v>153</v>
      </c>
      <c r="D13" s="114"/>
      <c r="E13" s="114"/>
      <c r="F13" s="114"/>
      <c r="G13" s="114"/>
      <c r="H13" s="83"/>
    </row>
    <row r="14" spans="1:8" ht="8.25" customHeight="1">
      <c r="A14" s="86"/>
      <c r="B14" s="113"/>
      <c r="C14" s="88"/>
      <c r="D14" s="157"/>
      <c r="E14" s="169"/>
      <c r="F14" s="169"/>
      <c r="G14" s="90"/>
      <c r="H14" s="82"/>
    </row>
    <row r="15" spans="1:8" ht="21.95" customHeight="1">
      <c r="A15" s="92"/>
      <c r="B15" s="93"/>
      <c r="C15" s="5" t="s">
        <v>154</v>
      </c>
      <c r="D15" s="91"/>
      <c r="E15" s="160"/>
      <c r="F15" s="166"/>
      <c r="G15" s="99"/>
      <c r="H15" s="96">
        <v>28</v>
      </c>
    </row>
    <row r="16" spans="1:8" ht="21.95" customHeight="1">
      <c r="A16" s="97">
        <v>4220</v>
      </c>
      <c r="B16" s="98"/>
      <c r="C16" s="5" t="s">
        <v>155</v>
      </c>
      <c r="D16" s="6"/>
      <c r="E16" s="6"/>
      <c r="F16" s="85"/>
      <c r="G16" s="85"/>
      <c r="H16" s="95">
        <v>29</v>
      </c>
    </row>
    <row r="17" spans="1:8" ht="21.95" customHeight="1">
      <c r="A17" s="5"/>
      <c r="B17" s="85"/>
      <c r="C17" s="5"/>
      <c r="D17" s="6"/>
      <c r="E17" s="91"/>
      <c r="F17" s="82"/>
      <c r="G17" s="99"/>
      <c r="H17" s="95">
        <v>30</v>
      </c>
    </row>
    <row r="18" spans="1:8" ht="21.95" customHeight="1">
      <c r="A18" s="5"/>
      <c r="B18" s="85"/>
      <c r="C18" s="5" t="s">
        <v>156</v>
      </c>
      <c r="D18" s="6"/>
      <c r="E18" s="5"/>
      <c r="F18" s="5"/>
      <c r="G18" s="6"/>
      <c r="H18" s="95">
        <v>33</v>
      </c>
    </row>
    <row r="19" spans="1:8" ht="15" customHeight="1">
      <c r="A19" s="102">
        <v>4300</v>
      </c>
      <c r="B19" s="100"/>
      <c r="C19" s="210" t="s">
        <v>157</v>
      </c>
      <c r="D19" s="107"/>
      <c r="E19" s="103"/>
      <c r="F19" s="103"/>
      <c r="G19" s="114"/>
      <c r="H19" s="105"/>
    </row>
    <row r="20" spans="1:8" ht="8.25" customHeight="1">
      <c r="A20" s="48"/>
      <c r="B20" s="82"/>
      <c r="C20" s="106"/>
      <c r="D20" s="106"/>
      <c r="E20" s="89"/>
      <c r="F20" s="89"/>
      <c r="G20" s="89"/>
      <c r="H20" s="91"/>
    </row>
    <row r="21" spans="1:8" ht="21.95" customHeight="1">
      <c r="A21" s="109"/>
      <c r="B21" s="85"/>
      <c r="C21" s="5"/>
      <c r="D21" s="6"/>
      <c r="E21" s="5"/>
      <c r="F21" s="5"/>
      <c r="G21" s="6"/>
      <c r="H21" s="95">
        <v>34</v>
      </c>
    </row>
    <row r="22" spans="1:8" ht="21.95" customHeight="1">
      <c r="A22" s="109"/>
      <c r="B22" s="85"/>
      <c r="C22" s="5"/>
      <c r="D22" s="6"/>
      <c r="E22" s="5"/>
      <c r="F22" s="5"/>
      <c r="G22" s="6"/>
      <c r="H22" s="95"/>
    </row>
    <row r="23" spans="1:8" ht="21.95" customHeight="1">
      <c r="A23" s="5"/>
      <c r="B23" s="85"/>
      <c r="C23" s="78" t="s">
        <v>158</v>
      </c>
      <c r="D23" s="101">
        <v>13199.32</v>
      </c>
      <c r="E23" s="5">
        <v>20000</v>
      </c>
      <c r="F23" s="5">
        <v>22000</v>
      </c>
      <c r="G23" s="6"/>
      <c r="H23" s="95">
        <v>35</v>
      </c>
    </row>
    <row r="24" spans="1:8" ht="21.95" customHeight="1">
      <c r="A24" s="78"/>
      <c r="B24" s="100"/>
      <c r="C24" s="78"/>
      <c r="D24" s="101"/>
      <c r="E24" s="4"/>
      <c r="F24" s="4"/>
      <c r="G24" s="83"/>
      <c r="H24" s="95">
        <v>36</v>
      </c>
    </row>
    <row r="25" spans="1:8" ht="21.95" customHeight="1">
      <c r="A25" s="109"/>
      <c r="B25" s="85"/>
      <c r="C25" s="5" t="s">
        <v>159</v>
      </c>
      <c r="D25" s="6">
        <f>SUM(D21:D24)</f>
        <v>13199.32</v>
      </c>
      <c r="E25" s="5">
        <v>20000</v>
      </c>
      <c r="F25" s="5">
        <v>22000</v>
      </c>
      <c r="G25" s="6"/>
      <c r="H25" s="95">
        <v>37</v>
      </c>
    </row>
    <row r="26" spans="1:8" ht="15" customHeight="1">
      <c r="A26" s="102">
        <v>4400</v>
      </c>
      <c r="B26" s="100"/>
      <c r="C26" s="210" t="s">
        <v>160</v>
      </c>
      <c r="D26" s="107"/>
      <c r="E26" s="103"/>
      <c r="F26" s="103"/>
      <c r="G26" s="114"/>
      <c r="H26" s="105"/>
    </row>
    <row r="27" spans="1:8" ht="8.25" customHeight="1">
      <c r="A27" s="48"/>
      <c r="B27" s="82"/>
      <c r="C27" s="106"/>
      <c r="D27" s="106"/>
      <c r="E27" s="89"/>
      <c r="F27" s="89"/>
      <c r="G27" s="89"/>
      <c r="H27" s="91"/>
    </row>
    <row r="28" spans="1:8" ht="21.95" customHeight="1">
      <c r="A28" s="78"/>
      <c r="B28" s="100"/>
      <c r="C28" s="78" t="s">
        <v>161</v>
      </c>
      <c r="D28" s="6">
        <v>2035</v>
      </c>
      <c r="E28" s="6">
        <v>4000</v>
      </c>
      <c r="F28" s="6">
        <v>4000</v>
      </c>
      <c r="G28" s="6"/>
      <c r="H28" s="95">
        <v>38</v>
      </c>
    </row>
    <row r="29" spans="1:8" ht="15" customHeight="1">
      <c r="A29" s="102">
        <v>4500</v>
      </c>
      <c r="B29" s="100"/>
      <c r="C29" s="210" t="s">
        <v>162</v>
      </c>
      <c r="D29" s="107"/>
      <c r="E29" s="103"/>
      <c r="F29" s="103"/>
      <c r="G29" s="114"/>
      <c r="H29" s="105"/>
    </row>
    <row r="30" spans="1:8" ht="8.25" customHeight="1">
      <c r="A30" s="48"/>
      <c r="B30" s="82"/>
      <c r="C30" s="106"/>
      <c r="D30" s="106"/>
      <c r="E30" s="89"/>
      <c r="F30" s="89"/>
      <c r="G30" s="89"/>
      <c r="H30" s="91"/>
    </row>
    <row r="31" spans="1:8" ht="20.100000000000001" customHeight="1">
      <c r="A31" s="5"/>
      <c r="B31" s="85"/>
      <c r="C31" s="5"/>
      <c r="D31" s="91"/>
      <c r="E31" s="5"/>
      <c r="F31" s="5"/>
      <c r="G31" s="91"/>
      <c r="H31" s="95">
        <v>39</v>
      </c>
    </row>
    <row r="32" spans="1:8" ht="15" customHeight="1">
      <c r="A32" s="102"/>
      <c r="B32" s="100"/>
      <c r="C32" s="210" t="s">
        <v>163</v>
      </c>
      <c r="D32" s="107"/>
      <c r="E32" s="103"/>
      <c r="F32" s="103"/>
      <c r="G32" s="114"/>
      <c r="H32" s="105"/>
    </row>
    <row r="33" spans="1:14" ht="8.25" customHeight="1">
      <c r="A33" s="48"/>
      <c r="B33" s="82"/>
      <c r="C33" s="106"/>
      <c r="D33" s="106"/>
      <c r="E33" s="89"/>
      <c r="F33" s="89"/>
      <c r="G33" s="89"/>
      <c r="H33" s="91"/>
    </row>
    <row r="34" spans="1:14" ht="21.95" customHeight="1">
      <c r="A34" s="78"/>
      <c r="B34" s="100"/>
      <c r="C34" s="115"/>
      <c r="D34" s="100"/>
      <c r="E34" s="5"/>
      <c r="F34" s="5"/>
      <c r="G34" s="6"/>
      <c r="H34" s="95">
        <v>40</v>
      </c>
    </row>
    <row r="35" spans="1:14" ht="21.95" customHeight="1">
      <c r="A35" s="78"/>
      <c r="B35" s="73"/>
      <c r="C35" s="115"/>
      <c r="D35" s="100"/>
      <c r="E35" s="116"/>
      <c r="F35" s="5"/>
      <c r="G35" s="6"/>
      <c r="H35" s="95">
        <v>41</v>
      </c>
    </row>
    <row r="36" spans="1:14" ht="21.95" customHeight="1">
      <c r="A36" s="78"/>
      <c r="B36" s="73"/>
      <c r="C36" s="115"/>
      <c r="D36" s="100"/>
      <c r="E36" s="116"/>
      <c r="F36" s="5"/>
      <c r="G36" s="6"/>
      <c r="H36" s="95">
        <v>42</v>
      </c>
    </row>
    <row r="37" spans="1:14" ht="21.95" customHeight="1">
      <c r="A37" s="5"/>
      <c r="B37" s="85"/>
      <c r="C37" s="186" t="s">
        <v>164</v>
      </c>
      <c r="D37" s="6"/>
      <c r="E37" s="116"/>
      <c r="F37" s="5"/>
      <c r="G37" s="6"/>
      <c r="H37" s="95"/>
    </row>
    <row r="38" spans="1:14" ht="20.100000000000001" customHeight="1">
      <c r="A38" s="118"/>
      <c r="B38" s="119"/>
      <c r="C38" s="116" t="s">
        <v>165</v>
      </c>
      <c r="D38" s="6">
        <f>68061.77+D25+D28+D37+D31</f>
        <v>83296.09</v>
      </c>
      <c r="E38" s="116">
        <f>58408.99+E25+E28+E37</f>
        <v>82408.989999999991</v>
      </c>
      <c r="F38" s="218">
        <f>65848+F25+F28+F37</f>
        <v>91848</v>
      </c>
      <c r="G38" s="6"/>
      <c r="H38" s="95">
        <v>43</v>
      </c>
      <c r="J38" s="61">
        <v>34771.82</v>
      </c>
      <c r="K38" s="61" t="s">
        <v>166</v>
      </c>
    </row>
    <row r="39" spans="1:14" ht="20.100000000000001" customHeight="1">
      <c r="A39" s="5"/>
      <c r="B39" s="85"/>
      <c r="C39" s="116" t="s">
        <v>167</v>
      </c>
      <c r="D39" s="6">
        <f>137004.1-D38</f>
        <v>53708.010000000009</v>
      </c>
      <c r="E39" s="203">
        <f>135996.82-E38</f>
        <v>53587.830000000016</v>
      </c>
      <c r="F39" s="204">
        <f>39225-F38</f>
        <v>-52623</v>
      </c>
      <c r="G39" s="6" t="s">
        <v>168</v>
      </c>
      <c r="H39" s="95">
        <v>44</v>
      </c>
      <c r="J39" s="61">
        <v>14647.24</v>
      </c>
      <c r="K39" s="61" t="s">
        <v>169</v>
      </c>
    </row>
    <row r="40" spans="1:14" ht="20.100000000000001" customHeight="1">
      <c r="A40" s="5"/>
      <c r="B40" s="85"/>
      <c r="C40" s="116" t="s">
        <v>170</v>
      </c>
      <c r="D40" s="6">
        <v>202079.77</v>
      </c>
      <c r="E40" s="203">
        <v>195157.2</v>
      </c>
      <c r="F40" s="219">
        <v>206245.03</v>
      </c>
      <c r="G40" s="6"/>
      <c r="H40" s="95">
        <v>45</v>
      </c>
      <c r="J40" s="61">
        <f>J38+J39</f>
        <v>49419.06</v>
      </c>
    </row>
    <row r="41" spans="1:14" ht="20.100000000000001" customHeight="1">
      <c r="A41" s="121">
        <v>3999</v>
      </c>
      <c r="B41" s="85"/>
      <c r="C41" s="116" t="s">
        <v>171</v>
      </c>
      <c r="D41" s="6"/>
      <c r="E41" s="204"/>
      <c r="F41" s="204"/>
      <c r="G41" s="6"/>
      <c r="H41" s="95">
        <v>46</v>
      </c>
    </row>
    <row r="42" spans="1:14" ht="20.100000000000001" customHeight="1">
      <c r="A42" s="121">
        <v>4999</v>
      </c>
      <c r="B42" s="85"/>
      <c r="C42" s="65" t="s">
        <v>172</v>
      </c>
      <c r="D42" s="91">
        <v>60630.58</v>
      </c>
      <c r="E42" s="227">
        <f>10000+32500</f>
        <v>42500</v>
      </c>
      <c r="F42" s="227">
        <f>10000+32500+49500</f>
        <v>92000</v>
      </c>
      <c r="G42" s="6"/>
      <c r="H42" s="95">
        <v>47</v>
      </c>
      <c r="I42" s="228" t="s">
        <v>173</v>
      </c>
      <c r="J42" s="228"/>
      <c r="K42" s="228"/>
      <c r="L42" s="228"/>
      <c r="M42" s="228"/>
      <c r="N42" s="228"/>
    </row>
    <row r="43" spans="1:14" ht="21.95" customHeight="1">
      <c r="A43" s="78"/>
      <c r="B43" s="85"/>
      <c r="C43" s="61" t="s">
        <v>174</v>
      </c>
      <c r="D43" s="91">
        <f>D39+D40-D42</f>
        <v>195157.2</v>
      </c>
      <c r="E43" s="205">
        <f>E39+E40-E42</f>
        <v>206245.03000000003</v>
      </c>
      <c r="F43" s="202"/>
      <c r="G43" s="83" t="s">
        <v>168</v>
      </c>
      <c r="H43" s="105">
        <v>48</v>
      </c>
      <c r="I43" s="228" t="s">
        <v>175</v>
      </c>
      <c r="J43" s="228"/>
      <c r="K43" s="228"/>
      <c r="L43" s="228"/>
      <c r="M43" s="228"/>
      <c r="N43" s="228"/>
    </row>
    <row r="44" spans="1:14" ht="24.95" customHeight="1">
      <c r="A44" s="5" t="s">
        <v>176</v>
      </c>
      <c r="B44" s="116"/>
      <c r="C44" s="116"/>
      <c r="D44" s="116"/>
      <c r="E44" s="116"/>
      <c r="F44" s="116"/>
      <c r="G44" s="116"/>
      <c r="H44" s="96"/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4</oddHead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70" zoomScaleNormal="70" workbookViewId="0">
      <selection activeCell="E29" sqref="E29"/>
    </sheetView>
  </sheetViews>
  <sheetFormatPr defaultColWidth="9.140625" defaultRowHeight="13.15"/>
  <cols>
    <col min="1" max="1" width="4.7109375" style="61" customWidth="1"/>
    <col min="2" max="2" width="45.7109375" style="61" customWidth="1"/>
    <col min="3" max="5" width="15.7109375" style="61" customWidth="1"/>
    <col min="6" max="7" width="15.28515625" style="61" customWidth="1"/>
    <col min="8" max="16384" width="9.140625" style="61"/>
  </cols>
  <sheetData>
    <row r="1" spans="1:7">
      <c r="A1" s="78" t="s">
        <v>16</v>
      </c>
      <c r="B1" s="122"/>
      <c r="C1" s="123"/>
      <c r="D1" s="123"/>
      <c r="E1" s="123"/>
      <c r="F1" s="73"/>
      <c r="G1" s="100"/>
    </row>
    <row r="2" spans="1:7" ht="11.1" customHeight="1">
      <c r="A2" s="124"/>
      <c r="B2" s="125"/>
      <c r="C2" s="126"/>
      <c r="D2" s="126"/>
      <c r="E2" s="126"/>
      <c r="F2" s="65"/>
      <c r="G2" s="82"/>
    </row>
    <row r="3" spans="1:7" ht="6.75" customHeight="1">
      <c r="A3" s="127"/>
      <c r="B3" s="122"/>
      <c r="C3" s="123"/>
      <c r="D3" s="128"/>
      <c r="E3" s="128"/>
      <c r="G3" s="100"/>
    </row>
    <row r="4" spans="1:7" ht="12" customHeight="1">
      <c r="A4" s="4" t="s">
        <v>17</v>
      </c>
      <c r="B4" s="129"/>
      <c r="C4" s="128"/>
      <c r="D4" s="128"/>
      <c r="E4" s="128"/>
      <c r="G4" s="77"/>
    </row>
    <row r="5" spans="1:7" ht="4.5" customHeight="1">
      <c r="A5" s="124"/>
      <c r="B5" s="126"/>
      <c r="C5" s="130"/>
      <c r="D5" s="128"/>
      <c r="E5" s="128"/>
      <c r="G5" s="77"/>
    </row>
    <row r="6" spans="1:7" ht="15" customHeight="1">
      <c r="A6" s="78" t="s">
        <v>177</v>
      </c>
      <c r="B6" s="100"/>
      <c r="G6" s="77"/>
    </row>
    <row r="7" spans="1:7" ht="15" customHeight="1">
      <c r="A7" s="4" t="s">
        <v>178</v>
      </c>
      <c r="B7" s="77"/>
      <c r="G7" s="77"/>
    </row>
    <row r="8" spans="1:7" ht="6" customHeight="1">
      <c r="A8" s="48"/>
      <c r="B8" s="82"/>
      <c r="G8" s="82"/>
    </row>
    <row r="9" spans="1:7" ht="6.75" customHeight="1">
      <c r="A9" s="107"/>
      <c r="B9" s="103"/>
      <c r="C9" s="103"/>
      <c r="D9" s="103"/>
      <c r="E9" s="103"/>
      <c r="F9" s="103"/>
      <c r="G9" s="104"/>
    </row>
    <row r="10" spans="1:7" ht="12" customHeight="1">
      <c r="A10" s="290" t="s">
        <v>179</v>
      </c>
      <c r="B10" s="291"/>
      <c r="C10" s="291"/>
      <c r="D10" s="291"/>
      <c r="E10" s="291"/>
      <c r="F10" s="291"/>
      <c r="G10" s="131"/>
    </row>
    <row r="11" spans="1:7" ht="6.75" customHeight="1">
      <c r="A11" s="132"/>
      <c r="B11" s="133"/>
      <c r="C11" s="133"/>
      <c r="D11" s="133"/>
      <c r="E11" s="133"/>
      <c r="F11" s="133"/>
      <c r="G11" s="81"/>
    </row>
    <row r="12" spans="1:7" ht="35.1" customHeight="1">
      <c r="A12" s="106"/>
      <c r="B12" s="81"/>
      <c r="C12" s="6" t="s">
        <v>180</v>
      </c>
      <c r="D12" s="6" t="s">
        <v>181</v>
      </c>
      <c r="E12" s="6" t="s">
        <v>34</v>
      </c>
      <c r="F12" s="6"/>
      <c r="G12" s="6"/>
    </row>
    <row r="13" spans="1:7" ht="15" customHeight="1">
      <c r="A13" s="135" t="s">
        <v>47</v>
      </c>
      <c r="B13" s="119"/>
      <c r="C13" s="114"/>
      <c r="D13" s="114"/>
      <c r="E13" s="114"/>
      <c r="F13" s="114"/>
      <c r="G13" s="131"/>
    </row>
    <row r="14" spans="1:7" ht="21.95" customHeight="1">
      <c r="A14" s="60" t="s">
        <v>48</v>
      </c>
      <c r="B14" s="82" t="s">
        <v>182</v>
      </c>
      <c r="C14" s="6">
        <v>0</v>
      </c>
      <c r="D14" s="6">
        <v>3000</v>
      </c>
      <c r="E14" s="6">
        <v>43500</v>
      </c>
      <c r="F14" s="6"/>
      <c r="G14" s="6"/>
    </row>
    <row r="15" spans="1:7" ht="21.95" customHeight="1">
      <c r="A15" s="83"/>
      <c r="B15" s="85" t="s">
        <v>183</v>
      </c>
      <c r="C15" s="6"/>
      <c r="D15" s="6"/>
      <c r="E15" s="6"/>
      <c r="F15" s="6"/>
      <c r="G15" s="6"/>
    </row>
    <row r="16" spans="1:7" ht="21.95" customHeight="1">
      <c r="A16" s="91"/>
      <c r="B16" s="65" t="s">
        <v>184</v>
      </c>
      <c r="C16" s="6">
        <v>0</v>
      </c>
      <c r="D16" s="6">
        <v>3000</v>
      </c>
      <c r="E16" s="6">
        <v>43500</v>
      </c>
      <c r="F16" s="6"/>
      <c r="G16" s="6"/>
    </row>
    <row r="17" spans="1:7" ht="21.95" customHeight="1">
      <c r="A17" s="136" t="s">
        <v>52</v>
      </c>
      <c r="B17" s="116" t="s">
        <v>53</v>
      </c>
      <c r="C17" s="101">
        <v>4500</v>
      </c>
      <c r="D17" s="101">
        <v>0</v>
      </c>
      <c r="E17" s="101"/>
      <c r="F17" s="101"/>
      <c r="G17" s="6"/>
    </row>
    <row r="18" spans="1:7" ht="20.100000000000001" customHeight="1">
      <c r="A18" s="72" t="s">
        <v>54</v>
      </c>
      <c r="B18" s="61" t="s">
        <v>185</v>
      </c>
      <c r="C18" s="101">
        <v>4500</v>
      </c>
      <c r="D18" s="101">
        <v>3000</v>
      </c>
      <c r="E18" s="101">
        <v>43500</v>
      </c>
      <c r="F18" s="101"/>
      <c r="G18" s="101"/>
    </row>
    <row r="19" spans="1:7" ht="12.75" customHeight="1">
      <c r="A19" s="91"/>
      <c r="B19" s="65" t="s">
        <v>56</v>
      </c>
      <c r="C19" s="91"/>
      <c r="D19" s="91"/>
      <c r="E19" s="91"/>
      <c r="F19" s="48"/>
      <c r="G19" s="91"/>
    </row>
    <row r="20" spans="1:7" ht="15" customHeight="1">
      <c r="A20" s="79" t="s">
        <v>57</v>
      </c>
      <c r="B20" s="119"/>
      <c r="C20" s="137"/>
      <c r="D20" s="137"/>
      <c r="E20" s="137"/>
      <c r="F20" s="137"/>
      <c r="G20" s="137"/>
    </row>
    <row r="21" spans="1:7" ht="15" customHeight="1">
      <c r="A21" s="72" t="s">
        <v>58</v>
      </c>
      <c r="B21" s="61" t="s">
        <v>186</v>
      </c>
      <c r="C21" s="83">
        <v>0</v>
      </c>
      <c r="D21" s="83">
        <v>0</v>
      </c>
      <c r="E21" s="83">
        <v>0</v>
      </c>
      <c r="F21" s="83"/>
      <c r="G21" s="83"/>
    </row>
    <row r="22" spans="1:7" ht="13.5" customHeight="1">
      <c r="A22" s="138"/>
      <c r="B22" s="83" t="s">
        <v>187</v>
      </c>
      <c r="C22" s="77"/>
      <c r="D22" s="83"/>
      <c r="E22" s="83"/>
      <c r="F22" s="4"/>
      <c r="G22" s="83"/>
    </row>
    <row r="23" spans="1:7" ht="3.75" customHeight="1">
      <c r="A23" s="91"/>
      <c r="B23" s="91"/>
      <c r="C23" s="91"/>
      <c r="D23" s="91"/>
      <c r="E23" s="91"/>
      <c r="F23" s="48"/>
      <c r="G23" s="91"/>
    </row>
    <row r="24" spans="1:7" ht="21.95" customHeight="1">
      <c r="A24" s="72" t="s">
        <v>60</v>
      </c>
      <c r="B24" s="6" t="s">
        <v>188</v>
      </c>
      <c r="C24" s="6">
        <v>0</v>
      </c>
      <c r="D24" s="6"/>
      <c r="E24" s="6">
        <v>11000</v>
      </c>
      <c r="F24" s="6"/>
      <c r="G24" s="91"/>
    </row>
    <row r="25" spans="1:7" ht="21.95" customHeight="1">
      <c r="A25" s="83"/>
      <c r="B25" s="85" t="s">
        <v>189</v>
      </c>
      <c r="C25" s="6"/>
      <c r="D25" s="6"/>
      <c r="E25" s="6">
        <v>32500</v>
      </c>
      <c r="F25" s="6"/>
      <c r="G25" s="6"/>
    </row>
    <row r="26" spans="1:7" ht="20.100000000000001" customHeight="1">
      <c r="A26" s="83"/>
      <c r="B26" s="61" t="s">
        <v>63</v>
      </c>
      <c r="C26" s="101">
        <v>0</v>
      </c>
      <c r="D26" s="101">
        <v>0</v>
      </c>
      <c r="E26" s="101">
        <f>SUM(E24:E25)</f>
        <v>43500</v>
      </c>
      <c r="F26" s="101"/>
      <c r="G26" s="101"/>
    </row>
    <row r="27" spans="1:7" ht="14.25" customHeight="1">
      <c r="A27" s="91"/>
      <c r="B27" s="65" t="s">
        <v>190</v>
      </c>
      <c r="C27" s="91"/>
      <c r="D27" s="91"/>
      <c r="E27" s="91"/>
      <c r="F27" s="48"/>
      <c r="G27" s="91"/>
    </row>
    <row r="28" spans="1:7" ht="21.95" customHeight="1">
      <c r="A28" s="139" t="s">
        <v>65</v>
      </c>
      <c r="B28" s="116" t="s">
        <v>191</v>
      </c>
      <c r="C28" s="6">
        <v>0</v>
      </c>
      <c r="D28" s="6">
        <v>0</v>
      </c>
      <c r="E28" s="6">
        <v>43500</v>
      </c>
      <c r="F28" s="6"/>
      <c r="G28" s="91"/>
    </row>
    <row r="29" spans="1:7" ht="17.25" customHeight="1">
      <c r="A29" s="72" t="s">
        <v>67</v>
      </c>
      <c r="B29" s="61" t="s">
        <v>68</v>
      </c>
      <c r="C29" s="83">
        <f>C18-C28</f>
        <v>4500</v>
      </c>
      <c r="D29" s="83">
        <v>3000</v>
      </c>
      <c r="E29" s="83">
        <v>0</v>
      </c>
      <c r="F29" s="83"/>
      <c r="G29" s="101"/>
    </row>
    <row r="30" spans="1:7" ht="12.75" customHeight="1">
      <c r="A30" s="91"/>
      <c r="B30" s="65" t="s">
        <v>69</v>
      </c>
      <c r="C30" s="91"/>
      <c r="D30" s="91"/>
      <c r="E30" s="91"/>
      <c r="F30" s="48"/>
      <c r="G30" s="91"/>
    </row>
    <row r="31" spans="1:7" ht="17.25" customHeight="1">
      <c r="A31" s="72" t="s">
        <v>70</v>
      </c>
      <c r="B31" s="61" t="s">
        <v>71</v>
      </c>
      <c r="C31" s="83">
        <v>225</v>
      </c>
      <c r="D31" s="83">
        <v>150</v>
      </c>
      <c r="E31" s="83">
        <v>0</v>
      </c>
      <c r="F31" s="83"/>
      <c r="G31" s="77"/>
    </row>
    <row r="32" spans="1:7" ht="12.75" customHeight="1">
      <c r="A32" s="91"/>
      <c r="B32" s="65" t="s">
        <v>72</v>
      </c>
      <c r="C32" s="91"/>
      <c r="D32" s="91"/>
      <c r="E32" s="91"/>
      <c r="F32" s="91"/>
      <c r="G32" s="91"/>
    </row>
    <row r="33" spans="1:7" ht="21.95" customHeight="1">
      <c r="A33" s="72" t="s">
        <v>73</v>
      </c>
      <c r="B33" s="61" t="s">
        <v>192</v>
      </c>
      <c r="C33" s="83">
        <f>4500+225</f>
        <v>4725</v>
      </c>
      <c r="D33" s="83">
        <v>3150</v>
      </c>
      <c r="E33" s="83">
        <v>0</v>
      </c>
      <c r="F33" s="83"/>
      <c r="G33" s="77"/>
    </row>
    <row r="34" spans="1:7" ht="8.1" customHeight="1">
      <c r="A34" s="78"/>
      <c r="B34" s="73"/>
      <c r="C34" s="73"/>
      <c r="D34" s="73"/>
      <c r="E34" s="73"/>
      <c r="F34" s="73"/>
      <c r="G34" s="100"/>
    </row>
    <row r="35" spans="1:7">
      <c r="A35" s="48" t="s">
        <v>193</v>
      </c>
      <c r="B35" s="65"/>
      <c r="C35" s="65"/>
      <c r="D35" s="65"/>
      <c r="E35" s="65"/>
      <c r="F35" s="65"/>
      <c r="G35" s="82"/>
    </row>
  </sheetData>
  <mergeCells count="1">
    <mergeCell ref="A10:F10"/>
  </mergeCells>
  <phoneticPr fontId="0" type="noConversion"/>
  <printOptions horizontalCentered="1"/>
  <pageMargins left="0.5" right="0.5" top="0.5" bottom="0.5" header="0.5" footer="0.5"/>
  <pageSetup orientation="landscape" r:id="rId1"/>
  <headerFooter alignWithMargins="0">
    <oddHeader>&amp;RSchedule C
Page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zoomScale="60" zoomScaleNormal="60" workbookViewId="0">
      <selection activeCell="H14" sqref="H14:H20"/>
    </sheetView>
  </sheetViews>
  <sheetFormatPr defaultColWidth="9.140625" defaultRowHeight="11.1" customHeight="1"/>
  <cols>
    <col min="1" max="1" width="7.7109375" style="61" customWidth="1"/>
    <col min="2" max="2" width="2.28515625" style="61" customWidth="1"/>
    <col min="3" max="3" width="28.7109375" style="61" customWidth="1"/>
    <col min="4" max="6" width="14.7109375" style="61" customWidth="1"/>
    <col min="7" max="7" width="13.7109375" style="61" customWidth="1"/>
    <col min="8" max="8" width="4.28515625" style="61" customWidth="1"/>
    <col min="9" max="16384" width="9.140625" style="61"/>
  </cols>
  <sheetData>
    <row r="1" spans="1:8" customFormat="1" ht="13.15">
      <c r="A1" s="78" t="s">
        <v>194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86" t="s">
        <v>195</v>
      </c>
      <c r="B4" s="287"/>
      <c r="C4" s="287"/>
      <c r="D4" s="287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74" t="s">
        <v>196</v>
      </c>
      <c r="B6" s="275"/>
      <c r="C6" s="275"/>
      <c r="D6" s="275"/>
      <c r="E6" s="275"/>
      <c r="F6" s="275"/>
      <c r="G6" s="275"/>
      <c r="H6" s="23"/>
    </row>
    <row r="7" spans="1:8" customFormat="1" ht="23.25" customHeight="1">
      <c r="A7" s="140"/>
      <c r="B7" s="141"/>
      <c r="C7" s="141" t="s">
        <v>180</v>
      </c>
      <c r="D7" s="142" t="s">
        <v>197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79</v>
      </c>
      <c r="B9" s="80"/>
      <c r="C9" s="8"/>
      <c r="D9" s="144"/>
      <c r="E9" s="185" t="s">
        <v>77</v>
      </c>
      <c r="F9" s="178" t="s">
        <v>78</v>
      </c>
      <c r="G9" s="178" t="s">
        <v>78</v>
      </c>
      <c r="H9" s="51"/>
    </row>
    <row r="10" spans="1:8" ht="11.25" customHeight="1">
      <c r="A10" s="148" t="s">
        <v>82</v>
      </c>
      <c r="B10" s="131"/>
      <c r="C10" s="212" t="s">
        <v>80</v>
      </c>
      <c r="D10" s="178"/>
      <c r="E10" s="178" t="s">
        <v>198</v>
      </c>
      <c r="F10" s="178" t="s">
        <v>198</v>
      </c>
      <c r="G10" s="178" t="s">
        <v>198</v>
      </c>
      <c r="H10" s="83"/>
    </row>
    <row r="11" spans="1:8" ht="12.75" customHeight="1">
      <c r="A11" s="174"/>
      <c r="B11" s="175"/>
      <c r="D11" s="178"/>
      <c r="E11" s="178">
        <v>2022</v>
      </c>
      <c r="F11" s="178">
        <v>2023</v>
      </c>
      <c r="G11" s="178">
        <v>2024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5" customHeight="1">
      <c r="A13" s="158">
        <v>3100</v>
      </c>
      <c r="B13" s="93"/>
      <c r="C13" s="135" t="s">
        <v>83</v>
      </c>
      <c r="D13" s="209"/>
      <c r="E13" s="169"/>
      <c r="F13" s="208"/>
      <c r="G13" s="209"/>
      <c r="H13" s="82"/>
    </row>
    <row r="14" spans="1:8" ht="21.95" customHeight="1">
      <c r="A14" s="92" t="s">
        <v>84</v>
      </c>
      <c r="B14" s="93"/>
      <c r="C14" s="48" t="s">
        <v>85</v>
      </c>
      <c r="D14" s="82"/>
      <c r="E14" s="95">
        <v>1600.98</v>
      </c>
      <c r="F14" s="166">
        <v>4500</v>
      </c>
      <c r="G14" s="199"/>
      <c r="H14" s="96">
        <v>1</v>
      </c>
    </row>
    <row r="15" spans="1:8" ht="21.95" customHeight="1">
      <c r="A15" s="97"/>
      <c r="B15" s="98"/>
      <c r="C15" s="5" t="s">
        <v>199</v>
      </c>
      <c r="D15" s="85"/>
      <c r="E15" s="6"/>
      <c r="F15" s="85"/>
      <c r="G15" s="85"/>
      <c r="H15" s="95">
        <v>2</v>
      </c>
    </row>
    <row r="16" spans="1:8" ht="21.95" customHeight="1">
      <c r="A16" s="97">
        <v>3610</v>
      </c>
      <c r="B16" s="85"/>
      <c r="C16" s="5" t="s">
        <v>107</v>
      </c>
      <c r="D16" s="85"/>
      <c r="E16" s="91"/>
      <c r="F16" s="82"/>
      <c r="G16" s="99"/>
      <c r="H16" s="95">
        <v>3</v>
      </c>
    </row>
    <row r="17" spans="1:8" ht="21.95" customHeight="1">
      <c r="A17" s="78"/>
      <c r="B17" s="100"/>
      <c r="C17" s="5"/>
      <c r="D17" s="85"/>
      <c r="E17" s="6"/>
      <c r="F17" s="5"/>
      <c r="G17" s="6"/>
      <c r="H17" s="95">
        <v>4</v>
      </c>
    </row>
    <row r="18" spans="1:8" ht="21.95" customHeight="1">
      <c r="A18" s="5"/>
      <c r="B18" s="85"/>
      <c r="C18" s="5"/>
      <c r="D18" s="85"/>
      <c r="E18" s="91"/>
      <c r="F18" s="48"/>
      <c r="G18" s="91"/>
      <c r="H18" s="95">
        <v>5</v>
      </c>
    </row>
    <row r="19" spans="1:8" ht="21.95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3.1" customHeight="1">
      <c r="A20" s="107"/>
      <c r="B20" s="103"/>
      <c r="C20" s="5" t="s">
        <v>113</v>
      </c>
      <c r="D20" s="65"/>
      <c r="E20" s="166">
        <v>1600.98</v>
      </c>
      <c r="F20" s="95">
        <v>4500</v>
      </c>
      <c r="G20" s="6">
        <v>0</v>
      </c>
      <c r="H20" s="95">
        <v>7</v>
      </c>
    </row>
    <row r="21" spans="1:8" ht="24.95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79</v>
      </c>
      <c r="B22" s="80"/>
      <c r="C22" s="8"/>
      <c r="D22" s="185" t="s">
        <v>77</v>
      </c>
      <c r="E22" s="185" t="s">
        <v>78</v>
      </c>
      <c r="F22" s="293"/>
      <c r="G22" s="178" t="s">
        <v>114</v>
      </c>
      <c r="H22" s="51"/>
    </row>
    <row r="23" spans="1:8" ht="13.9">
      <c r="A23" s="148" t="s">
        <v>82</v>
      </c>
      <c r="B23" s="131"/>
      <c r="C23" s="172" t="s">
        <v>115</v>
      </c>
      <c r="D23" s="178" t="s">
        <v>200</v>
      </c>
      <c r="E23" s="178" t="s">
        <v>200</v>
      </c>
      <c r="F23" s="178" t="s">
        <v>117</v>
      </c>
      <c r="G23" s="178" t="s">
        <v>201</v>
      </c>
      <c r="H23" s="83"/>
    </row>
    <row r="24" spans="1:8" ht="12.75" customHeight="1">
      <c r="A24" s="174"/>
      <c r="B24" s="175"/>
      <c r="C24" s="83"/>
      <c r="D24" s="178">
        <v>2022</v>
      </c>
      <c r="E24" s="185">
        <v>2023</v>
      </c>
      <c r="F24" s="178">
        <v>2024</v>
      </c>
      <c r="G24" s="178">
        <v>2023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5" customHeight="1">
      <c r="A26" s="180"/>
      <c r="B26" s="77"/>
      <c r="C26" s="91" t="s">
        <v>202</v>
      </c>
      <c r="D26" s="100">
        <v>30920.42</v>
      </c>
      <c r="E26" s="216">
        <v>0</v>
      </c>
      <c r="F26" s="5">
        <v>0</v>
      </c>
      <c r="G26" s="6"/>
      <c r="H26" s="95">
        <v>8</v>
      </c>
    </row>
    <row r="27" spans="1:8" ht="21.95" customHeight="1">
      <c r="A27" s="78"/>
      <c r="B27" s="100"/>
      <c r="C27" s="177"/>
      <c r="D27" s="100"/>
      <c r="E27" s="5"/>
      <c r="F27" s="5"/>
      <c r="G27" s="6"/>
      <c r="H27" s="95">
        <v>9</v>
      </c>
    </row>
    <row r="28" spans="1:8" ht="21.95" customHeight="1">
      <c r="A28" s="78"/>
      <c r="B28" s="100"/>
      <c r="C28" s="177"/>
      <c r="D28" s="100"/>
      <c r="E28" s="5"/>
      <c r="F28" s="5"/>
      <c r="G28" s="6"/>
      <c r="H28" s="95">
        <v>10</v>
      </c>
    </row>
    <row r="29" spans="1:8" ht="21.95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5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5" customHeight="1">
      <c r="A31" s="107"/>
      <c r="B31" s="104"/>
      <c r="C31" s="6" t="s">
        <v>203</v>
      </c>
      <c r="D31" s="100">
        <v>0</v>
      </c>
      <c r="E31" s="216"/>
      <c r="F31" s="5">
        <v>0</v>
      </c>
      <c r="G31" s="6"/>
      <c r="H31" s="95">
        <v>13</v>
      </c>
    </row>
    <row r="32" spans="1:8" ht="24.95" customHeight="1">
      <c r="A32" s="146"/>
      <c r="B32" s="116"/>
      <c r="C32" s="6" t="s">
        <v>204</v>
      </c>
      <c r="D32" s="201">
        <f>E20-D26</f>
        <v>-29319.439999999999</v>
      </c>
      <c r="E32" s="217">
        <v>4500</v>
      </c>
      <c r="F32" s="5">
        <v>0</v>
      </c>
      <c r="G32" s="6" t="s">
        <v>168</v>
      </c>
      <c r="H32" s="95">
        <v>14</v>
      </c>
    </row>
    <row r="33" spans="1:8" ht="24.95" customHeight="1">
      <c r="A33" s="5"/>
      <c r="B33" s="85"/>
      <c r="C33" s="116" t="s">
        <v>205</v>
      </c>
      <c r="D33" s="6">
        <v>21481.14</v>
      </c>
      <c r="E33" s="116">
        <v>0</v>
      </c>
      <c r="F33" s="5">
        <v>4500</v>
      </c>
      <c r="G33" s="6"/>
      <c r="H33" s="95">
        <v>15</v>
      </c>
    </row>
    <row r="34" spans="1:8" ht="24.95" customHeight="1">
      <c r="A34" s="121">
        <v>3999</v>
      </c>
      <c r="B34" s="85"/>
      <c r="C34" s="116" t="s">
        <v>206</v>
      </c>
      <c r="D34" s="6">
        <v>7838.3</v>
      </c>
      <c r="E34" s="116"/>
      <c r="F34" s="5"/>
      <c r="G34" s="6"/>
      <c r="H34" s="95">
        <v>16</v>
      </c>
    </row>
    <row r="35" spans="1:8" ht="24.95" customHeight="1">
      <c r="A35" s="121">
        <v>4999</v>
      </c>
      <c r="B35" s="85"/>
      <c r="C35" s="116" t="s">
        <v>207</v>
      </c>
      <c r="D35" s="6"/>
      <c r="E35" s="5"/>
      <c r="F35" s="5"/>
      <c r="G35" s="6"/>
      <c r="H35" s="95">
        <v>17</v>
      </c>
    </row>
    <row r="36" spans="1:8" ht="24.95" customHeight="1">
      <c r="A36" s="5"/>
      <c r="B36" s="82"/>
      <c r="C36" s="65" t="s">
        <v>208</v>
      </c>
      <c r="D36" s="91">
        <f>SUM(D32:D35)</f>
        <v>0</v>
      </c>
      <c r="E36" s="216">
        <v>4500</v>
      </c>
      <c r="F36" s="5"/>
      <c r="G36" s="6" t="s">
        <v>168</v>
      </c>
      <c r="H36" s="95">
        <v>18</v>
      </c>
    </row>
    <row r="37" spans="1:8" ht="30" customHeight="1">
      <c r="A37" s="5" t="s">
        <v>176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opLeftCell="A6" zoomScale="60" zoomScaleNormal="60" workbookViewId="0">
      <selection activeCell="H41" sqref="H41"/>
    </sheetView>
  </sheetViews>
  <sheetFormatPr defaultColWidth="9.140625" defaultRowHeight="11.1" customHeight="1"/>
  <cols>
    <col min="1" max="1" width="7.7109375" style="61" customWidth="1"/>
    <col min="2" max="2" width="2.28515625" style="61" customWidth="1"/>
    <col min="3" max="3" width="28.7109375" style="61" customWidth="1"/>
    <col min="4" max="6" width="14.7109375" style="61" customWidth="1"/>
    <col min="7" max="7" width="13.7109375" style="61" customWidth="1"/>
    <col min="8" max="8" width="4.28515625" style="61" customWidth="1"/>
    <col min="9" max="16384" width="9.140625" style="61"/>
  </cols>
  <sheetData>
    <row r="1" spans="1:8" customFormat="1" ht="13.15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86" t="s">
        <v>195</v>
      </c>
      <c r="B4" s="287"/>
      <c r="C4" s="287"/>
      <c r="D4" s="287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74" t="s">
        <v>196</v>
      </c>
      <c r="B6" s="275"/>
      <c r="C6" s="275"/>
      <c r="D6" s="275"/>
      <c r="E6" s="275"/>
      <c r="F6" s="275"/>
      <c r="G6" s="275"/>
      <c r="H6" s="23"/>
    </row>
    <row r="7" spans="1:8" customFormat="1" ht="23.25" customHeight="1">
      <c r="A7" s="140"/>
      <c r="B7" s="141"/>
      <c r="C7" s="141" t="s">
        <v>181</v>
      </c>
      <c r="D7" s="142" t="s">
        <v>197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79</v>
      </c>
      <c r="B9" s="80"/>
      <c r="C9" s="8"/>
      <c r="D9" s="144"/>
      <c r="E9" s="185" t="s">
        <v>77</v>
      </c>
      <c r="F9" s="178" t="s">
        <v>78</v>
      </c>
      <c r="G9" s="178" t="s">
        <v>78</v>
      </c>
      <c r="H9" s="51"/>
    </row>
    <row r="10" spans="1:8" ht="11.25" customHeight="1">
      <c r="A10" s="148" t="s">
        <v>82</v>
      </c>
      <c r="B10" s="131"/>
      <c r="C10" s="212" t="s">
        <v>80</v>
      </c>
      <c r="D10" s="178"/>
      <c r="E10" s="178" t="s">
        <v>198</v>
      </c>
      <c r="F10" s="178" t="s">
        <v>198</v>
      </c>
      <c r="G10" s="178" t="s">
        <v>198</v>
      </c>
      <c r="H10" s="83"/>
    </row>
    <row r="11" spans="1:8" ht="12.75" customHeight="1">
      <c r="A11" s="174"/>
      <c r="B11" s="175"/>
      <c r="D11" s="178"/>
      <c r="E11" s="178">
        <v>2021</v>
      </c>
      <c r="F11" s="178">
        <v>2022</v>
      </c>
      <c r="G11" s="178">
        <v>2023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5" customHeight="1">
      <c r="A13" s="158">
        <v>3100</v>
      </c>
      <c r="B13" s="93"/>
      <c r="C13" s="135" t="s">
        <v>83</v>
      </c>
      <c r="D13" s="209"/>
      <c r="E13" s="169"/>
      <c r="F13" s="208"/>
      <c r="G13" s="209"/>
      <c r="H13" s="82"/>
    </row>
    <row r="14" spans="1:8" ht="21.95" customHeight="1">
      <c r="A14" s="92" t="s">
        <v>84</v>
      </c>
      <c r="B14" s="93"/>
      <c r="C14" s="48" t="s">
        <v>85</v>
      </c>
      <c r="D14" s="82"/>
      <c r="E14" s="95">
        <v>3178.03</v>
      </c>
      <c r="F14" s="166">
        <v>3000</v>
      </c>
      <c r="G14" s="200"/>
      <c r="H14" s="96">
        <v>1</v>
      </c>
    </row>
    <row r="15" spans="1:8" ht="21.95" customHeight="1">
      <c r="A15" s="97"/>
      <c r="B15" s="98"/>
      <c r="C15" s="5" t="s">
        <v>199</v>
      </c>
      <c r="D15" s="85"/>
      <c r="E15" s="6"/>
      <c r="F15" s="85"/>
      <c r="G15" s="85"/>
      <c r="H15" s="95">
        <v>2</v>
      </c>
    </row>
    <row r="16" spans="1:8" ht="21.95" customHeight="1">
      <c r="A16" s="97">
        <v>3610</v>
      </c>
      <c r="B16" s="85"/>
      <c r="C16" s="5" t="s">
        <v>107</v>
      </c>
      <c r="D16" s="85"/>
      <c r="E16" s="91"/>
      <c r="F16" s="82"/>
      <c r="G16" s="82"/>
      <c r="H16" s="95">
        <v>3</v>
      </c>
    </row>
    <row r="17" spans="1:8" ht="21.95" customHeight="1">
      <c r="A17" s="78"/>
      <c r="B17" s="100"/>
      <c r="C17" s="5" t="s">
        <v>209</v>
      </c>
      <c r="D17" s="85"/>
      <c r="E17" s="95"/>
      <c r="F17" s="5"/>
      <c r="G17" s="5"/>
      <c r="H17" s="95">
        <v>4</v>
      </c>
    </row>
    <row r="18" spans="1:8" ht="21.95" customHeight="1">
      <c r="A18" s="5"/>
      <c r="B18" s="85"/>
      <c r="C18" s="5"/>
      <c r="D18" s="85"/>
      <c r="E18" s="91"/>
      <c r="F18" s="48"/>
      <c r="G18" s="48"/>
      <c r="H18" s="95">
        <v>5</v>
      </c>
    </row>
    <row r="19" spans="1:8" ht="21.95" customHeight="1">
      <c r="A19" s="5"/>
      <c r="B19" s="85"/>
      <c r="C19" s="5"/>
      <c r="D19" s="82"/>
      <c r="E19" s="6"/>
      <c r="F19" s="5"/>
      <c r="G19" s="5"/>
      <c r="H19" s="95">
        <v>6</v>
      </c>
    </row>
    <row r="20" spans="1:8" ht="23.1" customHeight="1">
      <c r="A20" s="107"/>
      <c r="B20" s="103"/>
      <c r="C20" s="5" t="s">
        <v>113</v>
      </c>
      <c r="D20" s="65"/>
      <c r="E20" s="91">
        <v>3178.03</v>
      </c>
      <c r="F20" s="91">
        <v>3000</v>
      </c>
      <c r="G20" s="6">
        <v>0</v>
      </c>
      <c r="H20" s="95">
        <v>7</v>
      </c>
    </row>
    <row r="21" spans="1:8" ht="24.95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79</v>
      </c>
      <c r="B22" s="80"/>
      <c r="C22" s="8"/>
      <c r="D22" s="185" t="s">
        <v>77</v>
      </c>
      <c r="E22" s="185" t="s">
        <v>78</v>
      </c>
      <c r="F22" s="293"/>
      <c r="G22" s="178" t="s">
        <v>114</v>
      </c>
      <c r="H22" s="51"/>
    </row>
    <row r="23" spans="1:8" ht="13.9">
      <c r="A23" s="148" t="s">
        <v>82</v>
      </c>
      <c r="B23" s="131"/>
      <c r="C23" s="172" t="s">
        <v>115</v>
      </c>
      <c r="D23" s="178" t="s">
        <v>200</v>
      </c>
      <c r="E23" s="178" t="s">
        <v>200</v>
      </c>
      <c r="F23" s="178" t="s">
        <v>117</v>
      </c>
      <c r="G23" s="178" t="s">
        <v>201</v>
      </c>
      <c r="H23" s="83"/>
    </row>
    <row r="24" spans="1:8" ht="12.75" customHeight="1">
      <c r="A24" s="174"/>
      <c r="B24" s="175"/>
      <c r="C24" s="83"/>
      <c r="D24" s="178">
        <v>2021</v>
      </c>
      <c r="E24" s="185">
        <v>2022</v>
      </c>
      <c r="F24" s="178">
        <v>2023</v>
      </c>
      <c r="G24" s="178" t="s">
        <v>119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5" customHeight="1">
      <c r="A26" s="180"/>
      <c r="B26" s="77"/>
      <c r="C26" s="91" t="s">
        <v>210</v>
      </c>
      <c r="D26" s="100">
        <v>3178.03</v>
      </c>
      <c r="E26" s="5">
        <v>3000</v>
      </c>
      <c r="F26" s="5">
        <v>3000</v>
      </c>
      <c r="G26" s="6"/>
      <c r="H26" s="95">
        <v>8</v>
      </c>
    </row>
    <row r="27" spans="1:8" ht="21.95" customHeight="1">
      <c r="A27" s="78"/>
      <c r="B27" s="100"/>
      <c r="C27" s="177"/>
      <c r="D27" s="100"/>
      <c r="E27" s="5"/>
      <c r="F27" s="5"/>
      <c r="G27" s="6"/>
      <c r="H27" s="95">
        <v>9</v>
      </c>
    </row>
    <row r="28" spans="1:8" ht="21.95" customHeight="1">
      <c r="A28" s="78"/>
      <c r="B28" s="100"/>
      <c r="C28" s="177"/>
      <c r="D28" s="100"/>
      <c r="E28" s="5"/>
      <c r="F28" s="5"/>
      <c r="G28" s="6"/>
      <c r="H28" s="95">
        <v>10</v>
      </c>
    </row>
    <row r="29" spans="1:8" ht="21.95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5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5" customHeight="1">
      <c r="A31" s="107"/>
      <c r="B31" s="104"/>
      <c r="C31" s="6" t="s">
        <v>203</v>
      </c>
      <c r="D31" s="100">
        <v>3178.03</v>
      </c>
      <c r="E31" s="5">
        <v>3000</v>
      </c>
      <c r="F31" s="5">
        <v>3000</v>
      </c>
      <c r="G31" s="6"/>
      <c r="H31" s="95">
        <v>13</v>
      </c>
    </row>
    <row r="32" spans="1:8" ht="24.95" customHeight="1">
      <c r="A32" s="146"/>
      <c r="B32" s="116"/>
      <c r="C32" s="6" t="s">
        <v>204</v>
      </c>
      <c r="D32" s="6">
        <v>0</v>
      </c>
      <c r="E32" s="116">
        <v>0</v>
      </c>
      <c r="F32" s="5">
        <v>-3000</v>
      </c>
      <c r="G32" s="6" t="s">
        <v>168</v>
      </c>
      <c r="H32" s="95">
        <v>14</v>
      </c>
    </row>
    <row r="33" spans="1:8" ht="24.95" customHeight="1">
      <c r="A33" s="5"/>
      <c r="B33" s="85"/>
      <c r="C33" s="116" t="s">
        <v>205</v>
      </c>
      <c r="D33" s="6">
        <v>0</v>
      </c>
      <c r="E33" s="116">
        <v>0</v>
      </c>
      <c r="F33" s="5">
        <v>0</v>
      </c>
      <c r="G33" s="6"/>
      <c r="H33" s="95">
        <v>15</v>
      </c>
    </row>
    <row r="34" spans="1:8" ht="24.95" customHeight="1">
      <c r="A34" s="121">
        <v>3999</v>
      </c>
      <c r="B34" s="85"/>
      <c r="C34" s="116" t="s">
        <v>206</v>
      </c>
      <c r="D34" s="6"/>
      <c r="E34" s="116"/>
      <c r="F34" s="5"/>
      <c r="G34" s="6"/>
      <c r="H34" s="95">
        <v>16</v>
      </c>
    </row>
    <row r="35" spans="1:8" ht="24.95" customHeight="1">
      <c r="A35" s="121">
        <v>4999</v>
      </c>
      <c r="B35" s="85"/>
      <c r="C35" s="116" t="s">
        <v>207</v>
      </c>
      <c r="D35" s="6"/>
      <c r="E35" s="5"/>
      <c r="F35" s="5"/>
      <c r="G35" s="6"/>
      <c r="H35" s="95">
        <v>17</v>
      </c>
    </row>
    <row r="36" spans="1:8" ht="24.95" customHeight="1">
      <c r="A36" s="5"/>
      <c r="B36" s="82"/>
      <c r="C36" s="65" t="s">
        <v>208</v>
      </c>
      <c r="D36" s="91">
        <v>0</v>
      </c>
      <c r="E36" s="5">
        <v>0</v>
      </c>
      <c r="F36" s="5">
        <v>-3000</v>
      </c>
      <c r="G36" s="6" t="s">
        <v>168</v>
      </c>
      <c r="H36" s="95">
        <v>18</v>
      </c>
    </row>
    <row r="37" spans="1:8" ht="30" customHeight="1">
      <c r="A37" s="5" t="s">
        <v>176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SAO Auditor's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bkruckenberg</dc:creator>
  <cp:keywords/>
  <dc:description/>
  <cp:lastModifiedBy>Buffalo City</cp:lastModifiedBy>
  <cp:revision/>
  <dcterms:created xsi:type="dcterms:W3CDTF">2001-06-14T21:06:29Z</dcterms:created>
  <dcterms:modified xsi:type="dcterms:W3CDTF">2024-01-25T18:09:28Z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1169001864</vt:i4>
  </property>
  <property fmtid="{D5CDD505-2E9C-101B-9397-08002B2CF9AE}" pid="3" name="_EmailSubject">
    <vt:lpwstr/>
  </property>
  <property fmtid="{D5CDD505-2E9C-101B-9397-08002B2CF9AE}" pid="4" name="_AuthorEmail">
    <vt:lpwstr>aternes@pioneer.state.nd.us</vt:lpwstr>
  </property>
  <property fmtid="{D5CDD505-2E9C-101B-9397-08002B2CF9AE}" pid="5" name="_AuthorEmailDisplayName">
    <vt:lpwstr>Augie Ternes</vt:lpwstr>
  </property>
  <property fmtid="{D5CDD505-2E9C-101B-9397-08002B2CF9AE}" pid="6" name="_ReviewingToolsShownOnce">
    <vt:lpwstr/>
  </property>
</Properties>
</file>